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Transfery" sheetId="1" r:id="rId1"/>
    <sheet name="Čerpanie" sheetId="2" r:id="rId2"/>
    <sheet name="ZŠ" sheetId="3" r:id="rId3"/>
    <sheet name="FŠ" sheetId="4" r:id="rId4"/>
    <sheet name="PLAVnávstev." sheetId="5" r:id="rId5"/>
    <sheet name="PLAVžiaci" sheetId="6" r:id="rId6"/>
    <sheet name="PLAVhod." sheetId="7" r:id="rId7"/>
    <sheet name="El.energiaVO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<sst xmlns="http://schemas.openxmlformats.org/spreadsheetml/2006/main" count="502" uniqueCount="252">
  <si>
    <t>Obdobie</t>
  </si>
  <si>
    <t>VO v kWh</t>
  </si>
  <si>
    <t>CSS v kWh</t>
  </si>
  <si>
    <t>SPOLU v kWh</t>
  </si>
  <si>
    <t>Január</t>
  </si>
  <si>
    <t>Február</t>
  </si>
  <si>
    <t>Marec</t>
  </si>
  <si>
    <t>Apríl</t>
  </si>
  <si>
    <t>Máj</t>
  </si>
  <si>
    <t>Jún</t>
  </si>
  <si>
    <t>Rok</t>
  </si>
  <si>
    <t>Spolu v kWh</t>
  </si>
  <si>
    <t>Porovnanie spotreby el. energie VO a CSS za obdobie I. polroka 2001-2010</t>
  </si>
  <si>
    <t>Spolu 1-6/10</t>
  </si>
  <si>
    <t>Správa a prevádzka verejného osvetlenia a cestnej svetelnej signalizácie</t>
  </si>
  <si>
    <t>VEREJNÉ OSVETLENIE</t>
  </si>
  <si>
    <t>Schválený</t>
  </si>
  <si>
    <t>I. úprava</t>
  </si>
  <si>
    <t>Poskytnuté</t>
  </si>
  <si>
    <t>%</t>
  </si>
  <si>
    <t>rozpočet</t>
  </si>
  <si>
    <t>rozpočtu</t>
  </si>
  <si>
    <t>prostriedky</t>
  </si>
  <si>
    <t>plnenie</t>
  </si>
  <si>
    <t>(v EUR)</t>
  </si>
  <si>
    <t>Výdavky spolu</t>
  </si>
  <si>
    <t>Transfer na elektrickú energiu VO a CSS</t>
  </si>
  <si>
    <t>Transfer na prevádzku VO a CSS</t>
  </si>
  <si>
    <t>Transfer na rekonštrukciu a modernizáciu VO</t>
  </si>
  <si>
    <t>Transfer na prevádzku ZŠ</t>
  </si>
  <si>
    <t>Transfer na prevádzku FŠ</t>
  </si>
  <si>
    <t>Transfer na prevádzku plavárne</t>
  </si>
  <si>
    <t>Mobilná ľadová plocha - prenájom</t>
  </si>
  <si>
    <t>Mobilná ľadová plocha - transf.na montáž a dem.</t>
  </si>
  <si>
    <t>Transfer na prevádzku šport.areálu S. Chalupku</t>
  </si>
  <si>
    <t>- el. energia VO a CSS r. 2010</t>
  </si>
  <si>
    <t>- el. energia VO a CSS r. 2009 - dofinancovanie</t>
  </si>
  <si>
    <t>- PD, audit súčasného stavu VO a tech.návrh riešenia</t>
  </si>
  <si>
    <t>PROGRAM 12: PROSTREDIE PRE ŽIVOT</t>
  </si>
  <si>
    <t>PROGRAM 10: ŠPORT</t>
  </si>
  <si>
    <t>Správa a prevádzka športovísk: zimný, futbalový štadión, plaváreň, športový areál S. Chalupku Prievidza</t>
  </si>
  <si>
    <t>Strelnica</t>
  </si>
  <si>
    <t>PROGRAM 5: BEZPEČNOSŤ</t>
  </si>
  <si>
    <t>Transfer na správu a prevádzku strelnice</t>
  </si>
  <si>
    <t>Funkčná</t>
  </si>
  <si>
    <t>ekonom.</t>
  </si>
  <si>
    <t>klasif.</t>
  </si>
  <si>
    <t>Digitálna technická mapa mesta Prievidza</t>
  </si>
  <si>
    <t>PROGRAM 1: PLÁNOVANIE, MANAŽMENT, KONTROLA</t>
  </si>
  <si>
    <t>Aktualizácia DTM mesta Prievidza</t>
  </si>
  <si>
    <t>Transfer na rekonštrukciu a modernizáciu šport.</t>
  </si>
  <si>
    <t>Verejné osvetlenie - elektrická energia VO a CSS</t>
  </si>
  <si>
    <t>Názov položky</t>
  </si>
  <si>
    <t>Čerpanie</t>
  </si>
  <si>
    <t>ČERPANIE</t>
  </si>
  <si>
    <t xml:space="preserve">Zálohové platby na el. energiu VO a CSS </t>
  </si>
  <si>
    <t>Vyúčtovanie el. energie VO a CSS</t>
  </si>
  <si>
    <t>TRANSFER</t>
  </si>
  <si>
    <t>Transfer na el. energiu VO a CSS</t>
  </si>
  <si>
    <t>ROZDIEL</t>
  </si>
  <si>
    <t>Verejné osvetlenie - správa a prevádzka VO a CSS</t>
  </si>
  <si>
    <t>Spotreba materiálu</t>
  </si>
  <si>
    <t>Pohonné hmoty</t>
  </si>
  <si>
    <t>Opravy a udržovanie</t>
  </si>
  <si>
    <t>Ostatné služby</t>
  </si>
  <si>
    <t>Mzdy a odvody</t>
  </si>
  <si>
    <t>Stravné + sociálny fond</t>
  </si>
  <si>
    <t>Ostatné sociálne náklady</t>
  </si>
  <si>
    <t>Ostatné dane a poplatky</t>
  </si>
  <si>
    <t>Poistenie</t>
  </si>
  <si>
    <t>Poplatky za vedenie účtov</t>
  </si>
  <si>
    <t>Transfer na správu a prevádzku VO a CSS</t>
  </si>
  <si>
    <t>Zimný štadión</t>
  </si>
  <si>
    <t>Spotreba elektrickej energie</t>
  </si>
  <si>
    <t>Spotreba vodné-stočné a zrážková voda</t>
  </si>
  <si>
    <t>Spotreba tepla a TÚV</t>
  </si>
  <si>
    <t>Futbalový štadión</t>
  </si>
  <si>
    <t>Plaváreň</t>
  </si>
  <si>
    <t>Predaný tovar</t>
  </si>
  <si>
    <t>PRÍJMY Z ČINNOSTI</t>
  </si>
  <si>
    <t>Príjmy z činnosti</t>
  </si>
  <si>
    <t>Odplata za zabezpečenie správy a prevádzky plavárne</t>
  </si>
  <si>
    <t>Poskyt.fin.prostr.</t>
  </si>
  <si>
    <t>Rozdiel</t>
  </si>
  <si>
    <t>1-6/2010</t>
  </si>
  <si>
    <t>strojovne ZŠ</t>
  </si>
  <si>
    <t>VYUŽITIE ĽADOVEJ PLOCHY NA TRÉNINGOVÚ A ZÁPASOVÚ ČINNOSŤ</t>
  </si>
  <si>
    <t>TRÉNINGOVÁ A ZÁPASOVÁ ČINNOSŤ</t>
  </si>
  <si>
    <t>Tréningová a zápasová činnosť</t>
  </si>
  <si>
    <t>Počet hodín</t>
  </si>
  <si>
    <t>% využitia</t>
  </si>
  <si>
    <t>MŠHK</t>
  </si>
  <si>
    <t>KOMERČNÁ ČINNOSŤ</t>
  </si>
  <si>
    <t>SPOLU</t>
  </si>
  <si>
    <t>z toho:</t>
  </si>
  <si>
    <t>TRÉNINGOVÁ A ZÁPASOVÁ ČINNOSŤ: MŠHK</t>
  </si>
  <si>
    <t>Kategória</t>
  </si>
  <si>
    <t>Tréningy</t>
  </si>
  <si>
    <t>Zápasy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</si>
  <si>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</si>
  <si>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</si>
  <si>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</si>
  <si>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</si>
  <si>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</si>
  <si>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</si>
  <si>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</si>
  <si>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</si>
  <si>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</si>
  <si>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Muži</t>
  </si>
  <si>
    <t>TRÉNINGOVÁ A ZÁPASOVÁ ČINNOSŤ: Komerčná činnosť</t>
  </si>
  <si>
    <t>Rekreační hráči okresu Prievidza,</t>
  </si>
  <si>
    <t>Verejnosť</t>
  </si>
  <si>
    <t>VYUŽITIE FUTBALOVÝCH IHRÍSK NA TRÉNINGOVÚ A ZÁPASOVÚ ČINNOSŤ</t>
  </si>
  <si>
    <t>(v hodinách)</t>
  </si>
  <si>
    <t>Družstvo</t>
  </si>
  <si>
    <t>Ihriská</t>
  </si>
  <si>
    <t>Hlavné</t>
  </si>
  <si>
    <t>Pomocné</t>
  </si>
  <si>
    <t>S.Chalupku</t>
  </si>
  <si>
    <t>V.Lehôtka</t>
  </si>
  <si>
    <t>"18"</t>
  </si>
  <si>
    <t xml:space="preserve">"16" </t>
  </si>
  <si>
    <t>CELKOM</t>
  </si>
  <si>
    <t>Tréningová činnosť:</t>
  </si>
  <si>
    <t>hod.</t>
  </si>
  <si>
    <t>Zápasová činnosť:</t>
  </si>
  <si>
    <t>Starší žiaci "A"</t>
  </si>
  <si>
    <t>Starší žiaci "B"</t>
  </si>
  <si>
    <t>Mladší žiaci "A"</t>
  </si>
  <si>
    <t>Mladší žiaci "B"</t>
  </si>
  <si>
    <t>Prípravka I.</t>
  </si>
  <si>
    <t>Prípravka II.</t>
  </si>
  <si>
    <t>Prípravka III.</t>
  </si>
  <si>
    <t>Prípravka IV.</t>
  </si>
  <si>
    <t>NÁVŠTEVNÍCI</t>
  </si>
  <si>
    <t>Deti</t>
  </si>
  <si>
    <t>Dospelí</t>
  </si>
  <si>
    <t>ZŤP</t>
  </si>
  <si>
    <t>Dôchodcovia</t>
  </si>
  <si>
    <t>Darcovia</t>
  </si>
  <si>
    <t>Žiaci</t>
  </si>
  <si>
    <t>Študenti</t>
  </si>
  <si>
    <t>Iní návštevníci</t>
  </si>
  <si>
    <t>návštevníkov</t>
  </si>
  <si>
    <t>nad 65 r.</t>
  </si>
  <si>
    <t>krvi</t>
  </si>
  <si>
    <t>PRIEMERNÉ HODNOTY</t>
  </si>
  <si>
    <t>Priemerná denná</t>
  </si>
  <si>
    <t>Priemer.denný</t>
  </si>
  <si>
    <t>tržba v EUR</t>
  </si>
  <si>
    <t>počet platiacich</t>
  </si>
  <si>
    <t>EUR</t>
  </si>
  <si>
    <t>Priemerný počet návštevníkov za mesiac</t>
  </si>
  <si>
    <t>osôb</t>
  </si>
  <si>
    <t>január</t>
  </si>
  <si>
    <t>február</t>
  </si>
  <si>
    <t>marec</t>
  </si>
  <si>
    <t>apríl</t>
  </si>
  <si>
    <t>máj</t>
  </si>
  <si>
    <t>jún</t>
  </si>
  <si>
    <t>Priemerná mesačná tržba za 1-6/2010</t>
  </si>
  <si>
    <t>Obsadenie</t>
  </si>
  <si>
    <t>POČET ŽIAKOV</t>
  </si>
  <si>
    <t>júl</t>
  </si>
  <si>
    <t>august</t>
  </si>
  <si>
    <t>september</t>
  </si>
  <si>
    <t>október</t>
  </si>
  <si>
    <t>november</t>
  </si>
  <si>
    <t>december</t>
  </si>
  <si>
    <t>I. ZŠ S. Chalupku</t>
  </si>
  <si>
    <t xml:space="preserve">III. ZŠ S.Chalupku </t>
  </si>
  <si>
    <t>ZŠ Dobšinského</t>
  </si>
  <si>
    <t>ZŠ Energetikov</t>
  </si>
  <si>
    <t>ZŠ Šafárika</t>
  </si>
  <si>
    <t>ZŠ Mariánska</t>
  </si>
  <si>
    <t>ZŠ Malonecpalská</t>
  </si>
  <si>
    <t>ZŠ Rastislavova</t>
  </si>
  <si>
    <t>Piaristická škola F. Hanáka</t>
  </si>
  <si>
    <t>ZŠ Kanianka</t>
  </si>
  <si>
    <t>Špeciálna ZŠ</t>
  </si>
  <si>
    <t>ZŠ Valaská Belá</t>
  </si>
  <si>
    <t>MŠ Športová ulica</t>
  </si>
  <si>
    <t>MŠ Krmana</t>
  </si>
  <si>
    <t>MŠ Sv. Cyrila</t>
  </si>
  <si>
    <t>MŠ Matušku</t>
  </si>
  <si>
    <t>MŠ Závodníka</t>
  </si>
  <si>
    <t>MŠ Benického</t>
  </si>
  <si>
    <t>MŠ Gorkého</t>
  </si>
  <si>
    <t>MŠ Nedožerská cesta</t>
  </si>
  <si>
    <t>MŠ Mišíka</t>
  </si>
  <si>
    <t>Športové triedy</t>
  </si>
  <si>
    <t>- základný plavecký výcvik</t>
  </si>
  <si>
    <t>žiakov</t>
  </si>
  <si>
    <t>- športové triedy</t>
  </si>
  <si>
    <t>POČET HODÍN</t>
  </si>
  <si>
    <t>Plavecký klub</t>
  </si>
  <si>
    <t>ŠT plávanie</t>
  </si>
  <si>
    <t>Piaristická škola F.Hanáka</t>
  </si>
  <si>
    <t>Speciálna ZŠ</t>
  </si>
  <si>
    <t>Združená ZŠ Ľ.Ondrejova</t>
  </si>
  <si>
    <t>I. ZŠ</t>
  </si>
  <si>
    <t>III. ZŠ</t>
  </si>
  <si>
    <t>MŠ - predplavecký výcvik</t>
  </si>
  <si>
    <t>Športové triedy, Plavecký klub</t>
  </si>
  <si>
    <t>MŠ Clementisa</t>
  </si>
  <si>
    <t>MŠ Malonecpalská</t>
  </si>
  <si>
    <t>ZŠ Opatovce nad Nitrou</t>
  </si>
  <si>
    <t>Súkromná ZŠ Ľ. Ondrejova</t>
  </si>
  <si>
    <t>Súkromná ZŠ Ľ.Ondrejova</t>
  </si>
  <si>
    <t>PLATBY</t>
  </si>
  <si>
    <t>Platby na prevádzku ZŠ</t>
  </si>
  <si>
    <t>Platby na prevádzku FŠ</t>
  </si>
  <si>
    <t>E) PRÍLOHY</t>
  </si>
  <si>
    <t>Na pokrytie prechodne prečerpaných finančných prostriedkov z rozpočtu mesta použila spoločnosť UNIPA príjmy</t>
  </si>
  <si>
    <t>získané prevádzkovaním zverejného mestského majetku.</t>
  </si>
  <si>
    <t>Transfer na modernizáciu a rekonštrukciu ZŠ</t>
  </si>
  <si>
    <t>Odplata na prevádzku šport. areálu I. ZŠ S. Chalupku</t>
  </si>
  <si>
    <t>Platby za zabezpečenie údržby strelnice</t>
  </si>
  <si>
    <t>Tranfer na aktualizáciu DTM</t>
  </si>
  <si>
    <t>ZSŠ</t>
  </si>
  <si>
    <t>stavebná</t>
  </si>
  <si>
    <t>OBSADENIE PLAVÁRNE PODĽA POČTU HODÍN ZA OBD. 1-6/2011</t>
  </si>
  <si>
    <t>POROVNANIE OBSADENIA PLAVÁRNE PODĽA POČTU HODÍN ZA OBD. 1-6/2010, 2011</t>
  </si>
  <si>
    <t>1-6/2011</t>
  </si>
  <si>
    <t>OBSADENIE PLAVÁRNE PODĽA POČTU ŽIAKOV ZA OBD. 1-6/2011</t>
  </si>
  <si>
    <t>POROVNANIE OBSADENIA PLAVÁRNE PODĽA POČTU ŽIAKOV ZA OBD. 1-6/2010, 2011</t>
  </si>
  <si>
    <t>PREHĽAD NÁVŠTEVNOSTI NA PLAVÁRNI ZA OBD. 1-6/2011</t>
  </si>
  <si>
    <t>OD 1.1. DO 30.6.2011</t>
  </si>
  <si>
    <t>PREHĽAD ČERPANIA POSKYTNUTÝCH TRANSFEROV A PLATIEB ZA OBD. 1-6/2011</t>
  </si>
  <si>
    <t>za 1-6/2011</t>
  </si>
  <si>
    <t>REKAPITULÁCIA ČERPANIA POSKYTNUTÝCH TRANSFEROV  A PLATIEB ZA OBDOBIE 1-6/2011</t>
  </si>
  <si>
    <t>Spotreba elektrickej energie VO a CSS za obdobie I. polroka 2010,2011</t>
  </si>
  <si>
    <t>Spolu 1-6/11</t>
  </si>
  <si>
    <t>- odstránenie havarijného stavu strojovne chladenia</t>
  </si>
  <si>
    <t>- rekonštrukcia strojovne chladenia-splátky</t>
  </si>
  <si>
    <t>Odstránenie havar.stavu strojovne chladenia ZŠ</t>
  </si>
  <si>
    <t>Rekonštrukcia strojovne chladenia - splátky</t>
  </si>
  <si>
    <t>Odstrán. havarijného stavu strojovne chladenia</t>
  </si>
  <si>
    <t>MŠ</t>
  </si>
  <si>
    <t>INÉ</t>
  </si>
  <si>
    <t>Brankári</t>
  </si>
  <si>
    <t>Reprezentácia SR</t>
  </si>
  <si>
    <t>Iné</t>
  </si>
  <si>
    <t>ZA OBDOBIE 1-6/2011</t>
  </si>
  <si>
    <t xml:space="preserve">PREHĽAD SCHVÁLENÝCH A POSKYTNUTÝCH FINANČNÝCH PROSTRIEDKOV Z ROZPOČTU MESTA </t>
  </si>
  <si>
    <t>Športovci</t>
  </si>
  <si>
    <t>Porovnanie I.polrok 2011 a 2010</t>
  </si>
  <si>
    <t>VO</t>
  </si>
  <si>
    <t>Spotreba el.energie</t>
  </si>
  <si>
    <t xml:space="preserve">Zálohové platby </t>
  </si>
  <si>
    <t>Vyúčtovanie</t>
  </si>
  <si>
    <t>Transfer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</si>
</sst>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_-* #,##0.0\ &quot;Sk&quot;_-;\-* #,##0.0\ &quot;Sk&quot;_-;_-* &quot;-&quot;?\ &quot;Sk&quot;_-;_-@_-"/>
    <numFmt numFmtId="16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165" fontId="0" fillId="0" borderId="0" xfId="0" applyNumberFormat="1" applyAlignment="1">
      <alignment/>
    </xf>
    <xf numFmtId="165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31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0" fillId="0" borderId="30" xfId="0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 quotePrefix="1">
      <alignment/>
    </xf>
    <xf numFmtId="4" fontId="10" fillId="0" borderId="21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 quotePrefix="1">
      <alignment/>
    </xf>
    <xf numFmtId="0" fontId="10" fillId="0" borderId="31" xfId="0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14" fontId="0" fillId="0" borderId="35" xfId="0" applyNumberFormat="1" applyBorder="1" applyAlignment="1" quotePrefix="1">
      <alignment horizontal="center"/>
    </xf>
    <xf numFmtId="14" fontId="9" fillId="33" borderId="36" xfId="0" applyNumberFormat="1" applyFont="1" applyFill="1" applyBorder="1" applyAlignment="1" quotePrefix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33" borderId="37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9" fillId="33" borderId="23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33" borderId="29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33" borderId="33" xfId="0" applyNumberFormat="1" applyFont="1" applyFill="1" applyBorder="1" applyAlignment="1">
      <alignment/>
    </xf>
    <xf numFmtId="14" fontId="0" fillId="0" borderId="38" xfId="0" applyNumberFormat="1" applyBorder="1" applyAlignment="1" quotePrefix="1">
      <alignment horizontal="center"/>
    </xf>
    <xf numFmtId="14" fontId="0" fillId="33" borderId="36" xfId="0" applyNumberFormat="1" applyFill="1" applyBorder="1" applyAlignment="1" quotePrefix="1">
      <alignment horizontal="center"/>
    </xf>
    <xf numFmtId="4" fontId="7" fillId="0" borderId="17" xfId="0" applyNumberFormat="1" applyFont="1" applyBorder="1" applyAlignment="1">
      <alignment/>
    </xf>
    <xf numFmtId="4" fontId="7" fillId="33" borderId="37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33" borderId="23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33" borderId="29" xfId="0" applyNumberFormat="1" applyFill="1" applyBorder="1" applyAlignment="1">
      <alignment/>
    </xf>
    <xf numFmtId="4" fontId="7" fillId="0" borderId="31" xfId="0" applyNumberFormat="1" applyFont="1" applyBorder="1" applyAlignment="1">
      <alignment/>
    </xf>
    <xf numFmtId="4" fontId="7" fillId="33" borderId="33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34" xfId="0" applyNumberFormat="1" applyBorder="1" applyAlignment="1">
      <alignment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7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1" xfId="0" applyNumberFormat="1" applyBorder="1" applyAlignment="1" quotePrefix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41" xfId="0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7" fillId="0" borderId="24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29" xfId="0" applyBorder="1" applyAlignment="1">
      <alignment/>
    </xf>
    <xf numFmtId="4" fontId="7" fillId="0" borderId="33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33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3" xfId="0" applyFont="1" applyBorder="1" applyAlignment="1">
      <alignment/>
    </xf>
    <xf numFmtId="3" fontId="13" fillId="0" borderId="23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13" fillId="0" borderId="29" xfId="0" applyNumberFormat="1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45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13" fillId="0" borderId="46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3" fillId="0" borderId="44" xfId="0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0" fillId="0" borderId="0" xfId="0" applyAlignment="1" quotePrefix="1">
      <alignment/>
    </xf>
    <xf numFmtId="14" fontId="0" fillId="0" borderId="26" xfId="0" applyNumberFormat="1" applyBorder="1" applyAlignment="1" quotePrefix="1">
      <alignment horizontal="center"/>
    </xf>
    <xf numFmtId="14" fontId="0" fillId="0" borderId="29" xfId="0" applyNumberFormat="1" applyBorder="1" applyAlignment="1" quotePrefix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166" fontId="0" fillId="0" borderId="54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55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13" fillId="0" borderId="31" xfId="0" applyNumberFormat="1" applyFont="1" applyBorder="1" applyAlignment="1">
      <alignment/>
    </xf>
    <xf numFmtId="166" fontId="13" fillId="0" borderId="33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51" xfId="0" applyNumberFormat="1" applyBorder="1" applyAlignment="1">
      <alignment/>
    </xf>
    <xf numFmtId="166" fontId="13" fillId="0" borderId="44" xfId="0" applyNumberFormat="1" applyFont="1" applyBorder="1" applyAlignment="1">
      <alignment/>
    </xf>
    <xf numFmtId="166" fontId="0" fillId="0" borderId="56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Fill="1" applyBorder="1" applyAlignment="1">
      <alignment/>
    </xf>
    <xf numFmtId="166" fontId="13" fillId="0" borderId="46" xfId="0" applyNumberFormat="1" applyFon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3" fillId="0" borderId="58" xfId="0" applyNumberFormat="1" applyFont="1" applyBorder="1" applyAlignment="1">
      <alignment/>
    </xf>
    <xf numFmtId="166" fontId="13" fillId="0" borderId="50" xfId="0" applyNumberFormat="1" applyFont="1" applyBorder="1" applyAlignment="1">
      <alignment/>
    </xf>
    <xf numFmtId="166" fontId="13" fillId="0" borderId="25" xfId="0" applyNumberFormat="1" applyFont="1" applyBorder="1" applyAlignment="1">
      <alignment/>
    </xf>
    <xf numFmtId="166" fontId="13" fillId="0" borderId="55" xfId="0" applyNumberFormat="1" applyFont="1" applyBorder="1" applyAlignment="1">
      <alignment/>
    </xf>
    <xf numFmtId="166" fontId="13" fillId="0" borderId="45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4" fontId="44" fillId="0" borderId="0" xfId="0" applyNumberFormat="1" applyFont="1" applyAlignment="1">
      <alignment/>
    </xf>
    <xf numFmtId="3" fontId="0" fillId="0" borderId="27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4" fontId="9" fillId="0" borderId="56" xfId="0" applyNumberFormat="1" applyFont="1" applyBorder="1" applyAlignment="1">
      <alignment/>
    </xf>
    <xf numFmtId="4" fontId="9" fillId="0" borderId="59" xfId="0" applyNumberFormat="1" applyFont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34" xfId="0" applyBorder="1" applyAlignment="1">
      <alignment horizontal="center"/>
    </xf>
    <xf numFmtId="3" fontId="0" fillId="0" borderId="60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0" fillId="0" borderId="62" xfId="0" applyNumberForma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0" fillId="0" borderId="44" xfId="0" applyNumberFormat="1" applyBorder="1" applyAlignment="1">
      <alignment/>
    </xf>
    <xf numFmtId="164" fontId="0" fillId="0" borderId="46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5" xfId="0" applyNumberFormat="1" applyBorder="1" applyAlignment="1">
      <alignment/>
    </xf>
    <xf numFmtId="4" fontId="14" fillId="33" borderId="23" xfId="0" applyNumberFormat="1" applyFont="1" applyFill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9" xfId="0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0" fontId="14" fillId="0" borderId="33" xfId="0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3" xfId="0" applyFont="1" applyBorder="1" applyAlignment="1">
      <alignment/>
    </xf>
    <xf numFmtId="4" fontId="14" fillId="0" borderId="46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7" fillId="0" borderId="45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166" fontId="14" fillId="0" borderId="63" xfId="0" applyNumberFormat="1" applyFont="1" applyBorder="1" applyAlignment="1">
      <alignment/>
    </xf>
    <xf numFmtId="166" fontId="14" fillId="0" borderId="27" xfId="0" applyNumberFormat="1" applyFont="1" applyBorder="1" applyAlignment="1">
      <alignment/>
    </xf>
    <xf numFmtId="166" fontId="14" fillId="0" borderId="54" xfId="0" applyNumberFormat="1" applyFont="1" applyBorder="1" applyAlignment="1">
      <alignment/>
    </xf>
    <xf numFmtId="166" fontId="14" fillId="0" borderId="56" xfId="0" applyNumberFormat="1" applyFont="1" applyBorder="1" applyAlignment="1">
      <alignment/>
    </xf>
    <xf numFmtId="166" fontId="14" fillId="0" borderId="21" xfId="0" applyNumberFormat="1" applyFont="1" applyBorder="1" applyAlignment="1">
      <alignment/>
    </xf>
    <xf numFmtId="166" fontId="14" fillId="0" borderId="22" xfId="0" applyNumberFormat="1" applyFont="1" applyBorder="1" applyAlignment="1">
      <alignment/>
    </xf>
    <xf numFmtId="166" fontId="14" fillId="0" borderId="58" xfId="0" applyNumberFormat="1" applyFont="1" applyBorder="1" applyAlignment="1">
      <alignment/>
    </xf>
    <xf numFmtId="166" fontId="14" fillId="0" borderId="25" xfId="0" applyNumberFormat="1" applyFont="1" applyBorder="1" applyAlignment="1">
      <alignment/>
    </xf>
    <xf numFmtId="166" fontId="14" fillId="0" borderId="55" xfId="0" applyNumberFormat="1" applyFont="1" applyBorder="1" applyAlignment="1">
      <alignment/>
    </xf>
    <xf numFmtId="166" fontId="14" fillId="0" borderId="29" xfId="0" applyNumberFormat="1" applyFont="1" applyBorder="1" applyAlignment="1">
      <alignment/>
    </xf>
    <xf numFmtId="166" fontId="14" fillId="0" borderId="23" xfId="0" applyNumberFormat="1" applyFont="1" applyBorder="1" applyAlignment="1">
      <alignment/>
    </xf>
    <xf numFmtId="166" fontId="14" fillId="0" borderId="33" xfId="0" applyNumberFormat="1" applyFont="1" applyBorder="1" applyAlignment="1">
      <alignment/>
    </xf>
    <xf numFmtId="3" fontId="14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5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3" fontId="14" fillId="0" borderId="23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3" fillId="0" borderId="66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33" xfId="0" applyBorder="1" applyAlignment="1">
      <alignment/>
    </xf>
    <xf numFmtId="0" fontId="43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3" fillId="0" borderId="75" xfId="0" applyFont="1" applyBorder="1" applyAlignment="1">
      <alignment horizontal="center"/>
    </xf>
    <xf numFmtId="0" fontId="43" fillId="0" borderId="76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77" xfId="0" applyFont="1" applyBorder="1" applyAlignment="1">
      <alignment/>
    </xf>
    <xf numFmtId="0" fontId="43" fillId="0" borderId="45" xfId="0" applyFont="1" applyBorder="1" applyAlignment="1">
      <alignment/>
    </xf>
    <xf numFmtId="0" fontId="7" fillId="0" borderId="0" xfId="0" applyFont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Spotreba energie 2001-2011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25"/>
          <c:w val="0.7115"/>
          <c:h val="0.7785"/>
        </c:manualLayout>
      </c:layout>
      <c:lineChart>
        <c:grouping val="stacked"/>
        <c:varyColors val="0"/>
        <c:ser>
          <c:idx val="0"/>
          <c:order val="0"/>
          <c:tx>
            <c:strRef>
              <c:f>'El.energiaVO'!$D$21</c:f>
              <c:strCache>
                <c:ptCount val="1"/>
                <c:pt idx="0">
                  <c:v>CSS v kWh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'El.energiaVO'!$B$22:$B$32</c:f>
              <c:numCache/>
            </c:numRef>
          </c:cat>
          <c:val>
            <c:numRef>
              <c:f>'El.energiaVO'!$D$22:$D$32</c:f>
              <c:numCache/>
            </c:numRef>
          </c:val>
          <c:smooth val="0"/>
        </c:ser>
        <c:marker val="1"/>
        <c:axId val="58938821"/>
        <c:axId val="28007170"/>
      </c:lineChart>
      <c:catAx>
        <c:axId val="58938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07170"/>
        <c:crosses val="autoZero"/>
        <c:auto val="1"/>
        <c:lblOffset val="100"/>
        <c:tickLblSkip val="1"/>
        <c:noMultiLvlLbl val="0"/>
      </c:catAx>
      <c:valAx>
        <c:axId val="28007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8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25"/>
          <c:y val="0.52875"/>
          <c:w val="0.222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3675"/>
          <c:w val="0.68875"/>
          <c:h val="0.92225"/>
        </c:manualLayout>
      </c:layout>
      <c:bar3DChart>
        <c:barDir val="col"/>
        <c:grouping val="clustered"/>
        <c:varyColors val="0"/>
        <c:ser>
          <c:idx val="0"/>
          <c:order val="0"/>
          <c:tx>
            <c:v>1. polrok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'El.energiaVO'!$G$5:$G$10</c:f>
              <c:strCache/>
            </c:strRef>
          </c:cat>
          <c:val>
            <c:numRef>
              <c:f>'El.energiaVO'!$E$5:$E$10</c:f>
              <c:numCache/>
            </c:numRef>
          </c:val>
          <c:shape val="box"/>
        </c:ser>
        <c:ser>
          <c:idx val="1"/>
          <c:order val="1"/>
          <c:tx>
            <c:v>1. polrok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'El.energiaVO'!$G$5:$G$10</c:f>
              <c:strCache/>
            </c:strRef>
          </c:cat>
          <c:val>
            <c:numRef>
              <c:f>'El.energiaVO'!$J$5:$J$10</c:f>
              <c:numCache/>
            </c:numRef>
          </c:val>
          <c:shape val="box"/>
        </c:ser>
        <c:shape val="box"/>
        <c:axId val="28548891"/>
        <c:axId val="35591264"/>
      </c:bar3DChart>
      <c:catAx>
        <c:axId val="2854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91264"/>
        <c:crosses val="autoZero"/>
        <c:auto val="1"/>
        <c:lblOffset val="100"/>
        <c:tickLblSkip val="1"/>
        <c:noMultiLvlLbl val="0"/>
      </c:catAx>
      <c:valAx>
        <c:axId val="35591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8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4045"/>
          <c:w val="0.241"/>
          <c:h val="0.17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20</xdr:row>
      <xdr:rowOff>0</xdr:rowOff>
    </xdr:from>
    <xdr:to>
      <xdr:col>11</xdr:col>
      <xdr:colOff>114300</xdr:colOff>
      <xdr:row>34</xdr:row>
      <xdr:rowOff>47625</xdr:rowOff>
    </xdr:to>
    <xdr:graphicFrame>
      <xdr:nvGraphicFramePr>
        <xdr:cNvPr id="1" name="Graf 2"/>
        <xdr:cNvGraphicFramePr/>
      </xdr:nvGraphicFramePr>
      <xdr:xfrm>
        <a:off x="3790950" y="3876675"/>
        <a:ext cx="4200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1</xdr:row>
      <xdr:rowOff>85725</xdr:rowOff>
    </xdr:from>
    <xdr:to>
      <xdr:col>16</xdr:col>
      <xdr:colOff>533400</xdr:colOff>
      <xdr:row>14</xdr:row>
      <xdr:rowOff>142875</xdr:rowOff>
    </xdr:to>
    <xdr:graphicFrame>
      <xdr:nvGraphicFramePr>
        <xdr:cNvPr id="2" name="Graf 3"/>
        <xdr:cNvGraphicFramePr/>
      </xdr:nvGraphicFramePr>
      <xdr:xfrm>
        <a:off x="7419975" y="285750"/>
        <a:ext cx="4038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zoomScalePageLayoutView="0" workbookViewId="0" topLeftCell="A49">
      <selection activeCell="H26" sqref="H26"/>
    </sheetView>
  </sheetViews>
  <sheetFormatPr defaultColWidth="9.140625" defaultRowHeight="15"/>
  <cols>
    <col min="2" max="2" width="45.7109375" style="0" customWidth="1"/>
    <col min="3" max="3" width="12.7109375" style="0" customWidth="1"/>
    <col min="4" max="4" width="13.421875" style="0" customWidth="1"/>
    <col min="5" max="7" width="12.7109375" style="0" customWidth="1"/>
  </cols>
  <sheetData>
    <row r="1" s="33" customFormat="1" ht="18">
      <c r="A1" s="33" t="s">
        <v>212</v>
      </c>
    </row>
    <row r="3" spans="1:6" s="34" customFormat="1" ht="15">
      <c r="A3" s="301" t="s">
        <v>244</v>
      </c>
      <c r="B3" s="301"/>
      <c r="C3" s="301"/>
      <c r="D3" s="301"/>
      <c r="E3" s="301"/>
      <c r="F3" s="301"/>
    </row>
    <row r="4" spans="1:6" s="34" customFormat="1" ht="15">
      <c r="A4" s="301" t="s">
        <v>243</v>
      </c>
      <c r="B4" s="301"/>
      <c r="C4" s="301"/>
      <c r="D4" s="301"/>
      <c r="E4" s="301"/>
      <c r="F4" s="301"/>
    </row>
    <row r="6" s="35" customFormat="1" ht="12.75">
      <c r="A6" s="35" t="s">
        <v>14</v>
      </c>
    </row>
    <row r="7" ht="15.75" thickBot="1">
      <c r="F7" s="36"/>
    </row>
    <row r="8" spans="1:6" ht="15">
      <c r="A8" s="37" t="s">
        <v>44</v>
      </c>
      <c r="B8" s="38" t="s">
        <v>38</v>
      </c>
      <c r="C8" s="39" t="s">
        <v>16</v>
      </c>
      <c r="D8" s="39" t="s">
        <v>17</v>
      </c>
      <c r="E8" s="40" t="s">
        <v>18</v>
      </c>
      <c r="F8" s="41" t="s">
        <v>19</v>
      </c>
    </row>
    <row r="9" spans="1:6" ht="15">
      <c r="A9" s="21" t="s">
        <v>45</v>
      </c>
      <c r="B9" s="42" t="s">
        <v>15</v>
      </c>
      <c r="C9" s="43" t="s">
        <v>20</v>
      </c>
      <c r="D9" s="43" t="s">
        <v>21</v>
      </c>
      <c r="E9" s="44" t="s">
        <v>22</v>
      </c>
      <c r="F9" s="45" t="s">
        <v>23</v>
      </c>
    </row>
    <row r="10" spans="1:6" ht="15.75" thickBot="1">
      <c r="A10" s="46" t="s">
        <v>46</v>
      </c>
      <c r="B10" s="47"/>
      <c r="C10" s="48" t="s">
        <v>24</v>
      </c>
      <c r="D10" s="48" t="s">
        <v>24</v>
      </c>
      <c r="E10" s="49" t="s">
        <v>24</v>
      </c>
      <c r="F10" s="50"/>
    </row>
    <row r="11" spans="1:6" ht="15">
      <c r="A11" s="21"/>
      <c r="B11" s="42"/>
      <c r="C11" s="42"/>
      <c r="D11" s="42"/>
      <c r="E11" s="51"/>
      <c r="F11" s="52"/>
    </row>
    <row r="12" spans="1:6" s="34" customFormat="1" ht="15">
      <c r="A12" s="53"/>
      <c r="B12" s="54" t="s">
        <v>25</v>
      </c>
      <c r="C12" s="55">
        <f>SUM(C14+C18+C20)</f>
        <v>372500</v>
      </c>
      <c r="D12" s="55">
        <f>SUM(D14+D18+D20)</f>
        <v>378660</v>
      </c>
      <c r="E12" s="56">
        <f>SUM(E14+E18+E20)</f>
        <v>192410</v>
      </c>
      <c r="F12" s="57">
        <f>SUM(E12/D12*100)</f>
        <v>50.81339460201764</v>
      </c>
    </row>
    <row r="13" spans="1:6" ht="15">
      <c r="A13" s="21"/>
      <c r="B13" s="42"/>
      <c r="C13" s="58"/>
      <c r="D13" s="58"/>
      <c r="E13" s="59"/>
      <c r="F13" s="60"/>
    </row>
    <row r="14" spans="1:6" s="66" customFormat="1" ht="12.75">
      <c r="A14" s="61">
        <v>640</v>
      </c>
      <c r="B14" s="62" t="s">
        <v>26</v>
      </c>
      <c r="C14" s="63">
        <v>240000</v>
      </c>
      <c r="D14" s="63">
        <v>240000</v>
      </c>
      <c r="E14" s="64">
        <f>SUM(E15:E16)</f>
        <v>120000</v>
      </c>
      <c r="F14" s="65">
        <f>SUM(E14/D14*100)</f>
        <v>50</v>
      </c>
    </row>
    <row r="15" spans="1:6" s="78" customFormat="1" ht="12">
      <c r="A15" s="73"/>
      <c r="B15" s="74" t="s">
        <v>35</v>
      </c>
      <c r="C15" s="75">
        <v>240000</v>
      </c>
      <c r="D15" s="75">
        <v>240000</v>
      </c>
      <c r="E15" s="76">
        <v>120000</v>
      </c>
      <c r="F15" s="77">
        <f>SUM(E15/D15*100)</f>
        <v>50</v>
      </c>
    </row>
    <row r="16" spans="1:6" s="78" customFormat="1" ht="12">
      <c r="A16" s="73"/>
      <c r="B16" s="74" t="s">
        <v>36</v>
      </c>
      <c r="C16" s="75">
        <v>0</v>
      </c>
      <c r="D16" s="75">
        <v>0</v>
      </c>
      <c r="E16" s="76">
        <v>0</v>
      </c>
      <c r="F16" s="77">
        <v>0</v>
      </c>
    </row>
    <row r="17" spans="1:6" s="66" customFormat="1" ht="12.75">
      <c r="A17" s="61"/>
      <c r="B17" s="62"/>
      <c r="C17" s="63"/>
      <c r="D17" s="63"/>
      <c r="E17" s="64"/>
      <c r="F17" s="65"/>
    </row>
    <row r="18" spans="1:6" s="66" customFormat="1" ht="12.75">
      <c r="A18" s="61">
        <v>640</v>
      </c>
      <c r="B18" s="62" t="s">
        <v>27</v>
      </c>
      <c r="C18" s="63">
        <v>132500</v>
      </c>
      <c r="D18" s="63">
        <v>132500</v>
      </c>
      <c r="E18" s="64">
        <v>66250</v>
      </c>
      <c r="F18" s="65">
        <f>SUM(E18/D18*100)</f>
        <v>50</v>
      </c>
    </row>
    <row r="19" spans="1:6" s="66" customFormat="1" ht="12.75">
      <c r="A19" s="61"/>
      <c r="B19" s="62"/>
      <c r="C19" s="63"/>
      <c r="D19" s="63"/>
      <c r="E19" s="64"/>
      <c r="F19" s="65"/>
    </row>
    <row r="20" spans="1:6" s="66" customFormat="1" ht="12.75">
      <c r="A20" s="61">
        <v>720</v>
      </c>
      <c r="B20" s="62" t="s">
        <v>28</v>
      </c>
      <c r="C20" s="63">
        <v>0</v>
      </c>
      <c r="D20" s="63">
        <v>6160</v>
      </c>
      <c r="E20" s="64">
        <v>6160</v>
      </c>
      <c r="F20" s="65">
        <f>SUM(E20/D20*100)</f>
        <v>100</v>
      </c>
    </row>
    <row r="21" spans="1:6" s="66" customFormat="1" ht="13.5" thickBot="1">
      <c r="A21" s="67"/>
      <c r="B21" s="79" t="s">
        <v>37</v>
      </c>
      <c r="C21" s="69"/>
      <c r="D21" s="69"/>
      <c r="E21" s="70"/>
      <c r="F21" s="71"/>
    </row>
    <row r="22" spans="3:7" ht="15">
      <c r="C22" s="12"/>
      <c r="D22" s="12"/>
      <c r="E22" s="12"/>
      <c r="F22" s="12"/>
      <c r="G22" s="12"/>
    </row>
    <row r="23" spans="3:7" ht="15">
      <c r="C23" s="12"/>
      <c r="D23" s="12"/>
      <c r="E23" s="12"/>
      <c r="F23" s="12"/>
      <c r="G23" s="12"/>
    </row>
    <row r="24" spans="1:7" ht="15">
      <c r="A24" s="35" t="s">
        <v>40</v>
      </c>
      <c r="B24" s="35"/>
      <c r="C24" s="35"/>
      <c r="D24" s="35"/>
      <c r="E24" s="35"/>
      <c r="F24" s="35"/>
      <c r="G24" s="35"/>
    </row>
    <row r="25" ht="15.75" thickBot="1"/>
    <row r="26" spans="1:6" ht="15">
      <c r="A26" s="37" t="s">
        <v>44</v>
      </c>
      <c r="B26" s="38" t="s">
        <v>39</v>
      </c>
      <c r="C26" s="39" t="s">
        <v>16</v>
      </c>
      <c r="D26" s="39" t="s">
        <v>17</v>
      </c>
      <c r="E26" s="40" t="s">
        <v>18</v>
      </c>
      <c r="F26" s="41" t="s">
        <v>19</v>
      </c>
    </row>
    <row r="27" spans="1:6" ht="15">
      <c r="A27" s="21" t="s">
        <v>45</v>
      </c>
      <c r="B27" s="42"/>
      <c r="C27" s="43" t="s">
        <v>20</v>
      </c>
      <c r="D27" s="43" t="s">
        <v>21</v>
      </c>
      <c r="E27" s="44" t="s">
        <v>22</v>
      </c>
      <c r="F27" s="45" t="s">
        <v>23</v>
      </c>
    </row>
    <row r="28" spans="1:6" ht="15.75" thickBot="1">
      <c r="A28" s="46" t="s">
        <v>46</v>
      </c>
      <c r="B28" s="47"/>
      <c r="C28" s="48" t="s">
        <v>24</v>
      </c>
      <c r="D28" s="48" t="s">
        <v>24</v>
      </c>
      <c r="E28" s="49" t="s">
        <v>24</v>
      </c>
      <c r="F28" s="50"/>
    </row>
    <row r="29" spans="1:6" ht="15">
      <c r="A29" s="21"/>
      <c r="B29" s="42"/>
      <c r="C29" s="42"/>
      <c r="D29" s="42"/>
      <c r="E29" s="72"/>
      <c r="F29" s="52"/>
    </row>
    <row r="30" spans="1:6" ht="15">
      <c r="A30" s="53"/>
      <c r="B30" s="54" t="s">
        <v>25</v>
      </c>
      <c r="C30" s="55">
        <f>SUM(C32:C40)</f>
        <v>809994</v>
      </c>
      <c r="D30" s="55">
        <f>SUM(D32:D40)</f>
        <v>809994</v>
      </c>
      <c r="E30" s="56">
        <f>SUM(E32:E42)</f>
        <v>600353.48</v>
      </c>
      <c r="F30" s="57">
        <f>SUM(E30/D30*100)</f>
        <v>74.11826260441435</v>
      </c>
    </row>
    <row r="31" spans="1:6" ht="15">
      <c r="A31" s="21"/>
      <c r="B31" s="42"/>
      <c r="C31" s="58"/>
      <c r="D31" s="58"/>
      <c r="E31" s="59"/>
      <c r="F31" s="60"/>
    </row>
    <row r="32" spans="1:6" s="66" customFormat="1" ht="12.75">
      <c r="A32" s="61">
        <v>640</v>
      </c>
      <c r="B32" s="62" t="s">
        <v>29</v>
      </c>
      <c r="C32" s="63">
        <v>230923</v>
      </c>
      <c r="D32" s="63">
        <v>230923</v>
      </c>
      <c r="E32" s="64">
        <v>115461.48</v>
      </c>
      <c r="F32" s="65">
        <f>SUM(E32/D32*100)</f>
        <v>49.999991339104376</v>
      </c>
    </row>
    <row r="33" spans="1:6" s="66" customFormat="1" ht="12.75">
      <c r="A33" s="61">
        <v>640</v>
      </c>
      <c r="B33" s="62" t="s">
        <v>30</v>
      </c>
      <c r="C33" s="63">
        <v>104700</v>
      </c>
      <c r="D33" s="63">
        <v>104700</v>
      </c>
      <c r="E33" s="64">
        <v>52350</v>
      </c>
      <c r="F33" s="65">
        <f aca="true" t="shared" si="0" ref="F33:F41">SUM(E33/D33*100)</f>
        <v>50</v>
      </c>
    </row>
    <row r="34" spans="1:6" s="66" customFormat="1" ht="12.75">
      <c r="A34" s="61">
        <v>640</v>
      </c>
      <c r="B34" s="62" t="s">
        <v>31</v>
      </c>
      <c r="C34" s="63">
        <v>200000</v>
      </c>
      <c r="D34" s="63">
        <v>200000</v>
      </c>
      <c r="E34" s="64">
        <v>100000</v>
      </c>
      <c r="F34" s="65">
        <f t="shared" si="0"/>
        <v>50</v>
      </c>
    </row>
    <row r="35" spans="1:6" s="66" customFormat="1" ht="12.75">
      <c r="A35" s="61">
        <v>640</v>
      </c>
      <c r="B35" s="62" t="s">
        <v>34</v>
      </c>
      <c r="C35" s="63">
        <v>2000</v>
      </c>
      <c r="D35" s="63">
        <v>2000</v>
      </c>
      <c r="E35" s="64">
        <v>2000</v>
      </c>
      <c r="F35" s="65">
        <f t="shared" si="0"/>
        <v>100</v>
      </c>
    </row>
    <row r="36" spans="1:6" s="66" customFormat="1" ht="12.75">
      <c r="A36" s="61"/>
      <c r="B36" s="62"/>
      <c r="C36" s="63"/>
      <c r="D36" s="63"/>
      <c r="E36" s="64"/>
      <c r="F36" s="65"/>
    </row>
    <row r="37" spans="1:6" s="66" customFormat="1" ht="12.75">
      <c r="A37" s="61">
        <v>630</v>
      </c>
      <c r="B37" s="62" t="s">
        <v>32</v>
      </c>
      <c r="C37" s="63">
        <v>0</v>
      </c>
      <c r="D37" s="63">
        <v>0</v>
      </c>
      <c r="E37" s="64">
        <v>0</v>
      </c>
      <c r="F37" s="65">
        <v>0</v>
      </c>
    </row>
    <row r="38" spans="1:6" s="66" customFormat="1" ht="12.75">
      <c r="A38" s="61">
        <v>640</v>
      </c>
      <c r="B38" s="62" t="s">
        <v>33</v>
      </c>
      <c r="C38" s="63">
        <v>0</v>
      </c>
      <c r="D38" s="63">
        <v>0</v>
      </c>
      <c r="E38" s="64">
        <v>0</v>
      </c>
      <c r="F38" s="65">
        <v>0</v>
      </c>
    </row>
    <row r="39" spans="1:6" s="66" customFormat="1" ht="12.75">
      <c r="A39" s="61"/>
      <c r="B39" s="62"/>
      <c r="C39" s="63"/>
      <c r="D39" s="63"/>
      <c r="E39" s="64"/>
      <c r="F39" s="65"/>
    </row>
    <row r="40" spans="1:6" s="66" customFormat="1" ht="12.75">
      <c r="A40" s="61">
        <v>720</v>
      </c>
      <c r="B40" s="62" t="s">
        <v>50</v>
      </c>
      <c r="C40" s="63">
        <f>SUM(C41:C42)</f>
        <v>272371</v>
      </c>
      <c r="D40" s="223">
        <f>SUM(D41:D42)</f>
        <v>272371</v>
      </c>
      <c r="E40" s="222">
        <f>SUM(E41:E42)</f>
        <v>165271</v>
      </c>
      <c r="F40" s="65">
        <f t="shared" si="0"/>
        <v>60.67863318782102</v>
      </c>
    </row>
    <row r="41" spans="1:6" s="78" customFormat="1" ht="12.75">
      <c r="A41" s="73"/>
      <c r="B41" s="74" t="s">
        <v>233</v>
      </c>
      <c r="C41" s="63">
        <v>165271</v>
      </c>
      <c r="D41" s="63">
        <v>165271</v>
      </c>
      <c r="E41" s="76">
        <v>165271</v>
      </c>
      <c r="F41" s="65">
        <f t="shared" si="0"/>
        <v>100</v>
      </c>
    </row>
    <row r="42" spans="1:6" s="78" customFormat="1" ht="12.75" thickBot="1">
      <c r="A42" s="80"/>
      <c r="B42" s="79" t="s">
        <v>234</v>
      </c>
      <c r="C42" s="81">
        <v>107100</v>
      </c>
      <c r="D42" s="81">
        <v>107100</v>
      </c>
      <c r="E42" s="82">
        <v>0</v>
      </c>
      <c r="F42" s="83"/>
    </row>
    <row r="44" ht="15">
      <c r="G44" s="35"/>
    </row>
    <row r="45" spans="1:6" ht="15">
      <c r="A45" s="35" t="s">
        <v>41</v>
      </c>
      <c r="B45" s="35"/>
      <c r="C45" s="35"/>
      <c r="D45" s="35"/>
      <c r="E45" s="35"/>
      <c r="F45" s="35"/>
    </row>
    <row r="46" ht="15.75" thickBot="1"/>
    <row r="47" spans="1:6" ht="15">
      <c r="A47" s="37" t="s">
        <v>44</v>
      </c>
      <c r="B47" s="38" t="s">
        <v>42</v>
      </c>
      <c r="C47" s="39" t="s">
        <v>16</v>
      </c>
      <c r="D47" s="39" t="s">
        <v>17</v>
      </c>
      <c r="E47" s="40" t="s">
        <v>18</v>
      </c>
      <c r="F47" s="41" t="s">
        <v>19</v>
      </c>
    </row>
    <row r="48" spans="1:6" ht="15">
      <c r="A48" s="21" t="s">
        <v>45</v>
      </c>
      <c r="B48" s="42"/>
      <c r="C48" s="43" t="s">
        <v>20</v>
      </c>
      <c r="D48" s="43" t="s">
        <v>21</v>
      </c>
      <c r="E48" s="44" t="s">
        <v>22</v>
      </c>
      <c r="F48" s="45" t="s">
        <v>23</v>
      </c>
    </row>
    <row r="49" spans="1:6" ht="15.75" thickBot="1">
      <c r="A49" s="46" t="s">
        <v>46</v>
      </c>
      <c r="B49" s="47"/>
      <c r="C49" s="48" t="s">
        <v>24</v>
      </c>
      <c r="D49" s="48" t="s">
        <v>24</v>
      </c>
      <c r="E49" s="49" t="s">
        <v>24</v>
      </c>
      <c r="F49" s="50"/>
    </row>
    <row r="50" spans="1:6" ht="15">
      <c r="A50" s="21"/>
      <c r="B50" s="42"/>
      <c r="C50" s="42"/>
      <c r="D50" s="42"/>
      <c r="E50" s="72"/>
      <c r="F50" s="52"/>
    </row>
    <row r="51" spans="1:6" ht="15">
      <c r="A51" s="53"/>
      <c r="B51" s="54" t="s">
        <v>25</v>
      </c>
      <c r="C51" s="55">
        <f>SUM(C53:C54)</f>
        <v>1000</v>
      </c>
      <c r="D51" s="55">
        <f>SUM(D53:D54)</f>
        <v>1000</v>
      </c>
      <c r="E51" s="56">
        <f>SUM(E53:E54)</f>
        <v>0</v>
      </c>
      <c r="F51" s="57">
        <f>SUM(E51/D51*100)</f>
        <v>0</v>
      </c>
    </row>
    <row r="52" spans="1:6" s="66" customFormat="1" ht="15">
      <c r="A52" s="21"/>
      <c r="B52" s="42"/>
      <c r="C52" s="58"/>
      <c r="D52" s="58"/>
      <c r="E52" s="59"/>
      <c r="F52" s="60"/>
    </row>
    <row r="53" spans="1:6" s="66" customFormat="1" ht="12.75">
      <c r="A53" s="61">
        <v>630</v>
      </c>
      <c r="B53" s="62" t="s">
        <v>43</v>
      </c>
      <c r="C53" s="63">
        <v>1000</v>
      </c>
      <c r="D53" s="63">
        <v>1000</v>
      </c>
      <c r="E53" s="64">
        <v>0</v>
      </c>
      <c r="F53" s="65">
        <f>SUM(E53/D53*100)</f>
        <v>0</v>
      </c>
    </row>
    <row r="54" spans="1:6" ht="15.75" thickBot="1">
      <c r="A54" s="67"/>
      <c r="B54" s="68"/>
      <c r="C54" s="69"/>
      <c r="D54" s="69"/>
      <c r="E54" s="70"/>
      <c r="F54" s="71"/>
    </row>
    <row r="56" ht="15">
      <c r="G56" s="35"/>
    </row>
    <row r="57" spans="1:6" ht="15">
      <c r="A57" s="35" t="s">
        <v>47</v>
      </c>
      <c r="B57" s="35"/>
      <c r="C57" s="35"/>
      <c r="D57" s="35"/>
      <c r="E57" s="35"/>
      <c r="F57" s="35"/>
    </row>
    <row r="58" ht="15.75" thickBot="1"/>
    <row r="59" spans="1:7" ht="15">
      <c r="A59" s="37" t="s">
        <v>44</v>
      </c>
      <c r="B59" s="38" t="s">
        <v>48</v>
      </c>
      <c r="C59" s="39" t="s">
        <v>16</v>
      </c>
      <c r="D59" s="39" t="s">
        <v>17</v>
      </c>
      <c r="E59" s="40" t="s">
        <v>18</v>
      </c>
      <c r="F59" s="41" t="s">
        <v>19</v>
      </c>
      <c r="G59" s="86"/>
    </row>
    <row r="60" spans="1:6" ht="15">
      <c r="A60" s="21" t="s">
        <v>45</v>
      </c>
      <c r="B60" s="42"/>
      <c r="C60" s="43" t="s">
        <v>20</v>
      </c>
      <c r="D60" s="43" t="s">
        <v>21</v>
      </c>
      <c r="E60" s="44" t="s">
        <v>22</v>
      </c>
      <c r="F60" s="45" t="s">
        <v>23</v>
      </c>
    </row>
    <row r="61" spans="1:6" ht="15.75" thickBot="1">
      <c r="A61" s="46" t="s">
        <v>46</v>
      </c>
      <c r="B61" s="47"/>
      <c r="C61" s="48" t="s">
        <v>24</v>
      </c>
      <c r="D61" s="48" t="s">
        <v>24</v>
      </c>
      <c r="E61" s="49" t="s">
        <v>24</v>
      </c>
      <c r="F61" s="50"/>
    </row>
    <row r="62" spans="1:6" ht="15">
      <c r="A62" s="21"/>
      <c r="B62" s="42"/>
      <c r="C62" s="42"/>
      <c r="D62" s="42"/>
      <c r="E62" s="72"/>
      <c r="F62" s="52"/>
    </row>
    <row r="63" spans="1:6" ht="15">
      <c r="A63" s="53"/>
      <c r="B63" s="54" t="s">
        <v>25</v>
      </c>
      <c r="C63" s="55">
        <f>SUM(C65:C66)</f>
        <v>0</v>
      </c>
      <c r="D63" s="55">
        <f>SUM(D65:D66)</f>
        <v>0</v>
      </c>
      <c r="E63" s="56">
        <f>SUM(E65:E66)</f>
        <v>0</v>
      </c>
      <c r="F63" s="57">
        <v>0</v>
      </c>
    </row>
    <row r="64" spans="1:6" s="66" customFormat="1" ht="15">
      <c r="A64" s="21"/>
      <c r="B64" s="42"/>
      <c r="C64" s="58"/>
      <c r="D64" s="58"/>
      <c r="E64" s="59"/>
      <c r="F64" s="60"/>
    </row>
    <row r="65" spans="1:6" s="66" customFormat="1" ht="12.75">
      <c r="A65" s="61">
        <v>640</v>
      </c>
      <c r="B65" s="62" t="s">
        <v>49</v>
      </c>
      <c r="C65" s="63">
        <v>0</v>
      </c>
      <c r="D65" s="63">
        <v>0</v>
      </c>
      <c r="E65" s="64">
        <v>0</v>
      </c>
      <c r="F65" s="65">
        <v>0</v>
      </c>
    </row>
    <row r="66" spans="1:6" ht="15.75" thickBot="1">
      <c r="A66" s="67"/>
      <c r="B66" s="68"/>
      <c r="C66" s="69"/>
      <c r="D66" s="69"/>
      <c r="E66" s="70"/>
      <c r="F66" s="71"/>
    </row>
  </sheetData>
  <sheetProtection/>
  <mergeCells count="2">
    <mergeCell ref="A3:F3"/>
    <mergeCell ref="A4:F4"/>
  </mergeCells>
  <printOptions/>
  <pageMargins left="0.56" right="0.16" top="0.33" bottom="0.19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="75" zoomScaleNormal="75" zoomScalePageLayoutView="0" workbookViewId="0" topLeftCell="A97">
      <selection activeCell="F163" sqref="F163"/>
    </sheetView>
  </sheetViews>
  <sheetFormatPr defaultColWidth="9.140625" defaultRowHeight="15"/>
  <cols>
    <col min="1" max="1" width="50.57421875" style="0" customWidth="1"/>
    <col min="2" max="2" width="15.7109375" style="0" customWidth="1"/>
    <col min="3" max="3" width="15.8515625" style="0" customWidth="1"/>
    <col min="4" max="4" width="15.7109375" style="0" customWidth="1"/>
    <col min="6" max="6" width="21.7109375" style="0" customWidth="1"/>
  </cols>
  <sheetData>
    <row r="2" s="34" customFormat="1" ht="15">
      <c r="A2" s="34" t="s">
        <v>228</v>
      </c>
    </row>
    <row r="3" s="34" customFormat="1" ht="15"/>
    <row r="5" s="84" customFormat="1" ht="15">
      <c r="A5" s="84" t="s">
        <v>51</v>
      </c>
    </row>
    <row r="6" ht="15.75" thickBot="1">
      <c r="C6" s="36" t="s">
        <v>24</v>
      </c>
    </row>
    <row r="7" spans="1:3" ht="15">
      <c r="A7" s="85" t="s">
        <v>52</v>
      </c>
      <c r="B7" s="302" t="s">
        <v>53</v>
      </c>
      <c r="C7" s="303"/>
    </row>
    <row r="8" spans="1:3" ht="15.75" thickBot="1">
      <c r="A8" s="86"/>
      <c r="B8" s="87" t="s">
        <v>84</v>
      </c>
      <c r="C8" s="88" t="s">
        <v>223</v>
      </c>
    </row>
    <row r="9" spans="1:3" ht="15.75" thickBot="1">
      <c r="A9" s="89" t="s">
        <v>54</v>
      </c>
      <c r="B9" s="90">
        <f>SUM(B11:B12)</f>
        <v>116861.59</v>
      </c>
      <c r="C9" s="91">
        <f>SUM(C11:C12)</f>
        <v>118201.16</v>
      </c>
    </row>
    <row r="10" spans="1:3" ht="15">
      <c r="A10" s="86"/>
      <c r="B10" s="92"/>
      <c r="C10" s="93"/>
    </row>
    <row r="11" spans="1:3" ht="15">
      <c r="A11" s="86" t="s">
        <v>55</v>
      </c>
      <c r="B11" s="92">
        <v>118790</v>
      </c>
      <c r="C11" s="93">
        <v>108595.83</v>
      </c>
    </row>
    <row r="12" spans="1:3" ht="15">
      <c r="A12" s="86" t="s">
        <v>56</v>
      </c>
      <c r="B12" s="92">
        <v>-1928.41</v>
      </c>
      <c r="C12" s="93">
        <v>9605.33</v>
      </c>
    </row>
    <row r="13" spans="1:3" ht="15.75" thickBot="1">
      <c r="A13" s="86"/>
      <c r="B13" s="92"/>
      <c r="C13" s="93"/>
    </row>
    <row r="14" spans="1:3" s="34" customFormat="1" ht="15.75" thickBot="1">
      <c r="A14" s="89" t="s">
        <v>57</v>
      </c>
      <c r="B14" s="90">
        <f>SUM(B16:B16)</f>
        <v>121571.44</v>
      </c>
      <c r="C14" s="91">
        <f>SUM(C16:C16)</f>
        <v>120000</v>
      </c>
    </row>
    <row r="15" spans="1:3" ht="15">
      <c r="A15" s="86"/>
      <c r="B15" s="92"/>
      <c r="C15" s="93"/>
    </row>
    <row r="16" spans="1:3" ht="15">
      <c r="A16" s="86" t="s">
        <v>58</v>
      </c>
      <c r="B16" s="92">
        <v>121571.44</v>
      </c>
      <c r="C16" s="93">
        <v>120000</v>
      </c>
    </row>
    <row r="17" spans="1:3" ht="15.75" thickBot="1">
      <c r="A17" s="86"/>
      <c r="B17" s="92"/>
      <c r="C17" s="93"/>
    </row>
    <row r="18" spans="1:3" s="66" customFormat="1" ht="12.75">
      <c r="A18" s="94"/>
      <c r="B18" s="95"/>
      <c r="C18" s="96"/>
    </row>
    <row r="19" spans="1:3" s="34" customFormat="1" ht="15.75" thickBot="1">
      <c r="A19" s="97" t="s">
        <v>59</v>
      </c>
      <c r="B19" s="98">
        <f>B14-B9</f>
        <v>4709.850000000006</v>
      </c>
      <c r="C19" s="99">
        <f>C14-C9</f>
        <v>1798.8399999999965</v>
      </c>
    </row>
    <row r="22" s="84" customFormat="1" ht="15">
      <c r="A22" s="84" t="s">
        <v>60</v>
      </c>
    </row>
    <row r="23" ht="15.75" thickBot="1">
      <c r="C23" s="36" t="s">
        <v>24</v>
      </c>
    </row>
    <row r="24" spans="1:3" ht="15">
      <c r="A24" s="85" t="s">
        <v>52</v>
      </c>
      <c r="B24" s="302" t="s">
        <v>53</v>
      </c>
      <c r="C24" s="303"/>
    </row>
    <row r="25" spans="1:3" ht="15.75" thickBot="1">
      <c r="A25" s="86"/>
      <c r="B25" s="100" t="s">
        <v>84</v>
      </c>
      <c r="C25" s="101" t="s">
        <v>223</v>
      </c>
    </row>
    <row r="26" spans="1:3" ht="15.75" thickBot="1">
      <c r="A26" s="89" t="s">
        <v>54</v>
      </c>
      <c r="B26" s="102">
        <f>SUM(B28:B37)</f>
        <v>60008.07</v>
      </c>
      <c r="C26" s="103">
        <f>SUM(C28:C37)</f>
        <v>76408.17</v>
      </c>
    </row>
    <row r="27" spans="1:3" ht="15">
      <c r="A27" s="86"/>
      <c r="B27" s="104"/>
      <c r="C27" s="105"/>
    </row>
    <row r="28" spans="1:3" ht="15">
      <c r="A28" s="86" t="s">
        <v>61</v>
      </c>
      <c r="B28" s="104">
        <v>7107.2</v>
      </c>
      <c r="C28" s="105">
        <v>4609.98</v>
      </c>
    </row>
    <row r="29" spans="1:3" ht="15">
      <c r="A29" s="86" t="s">
        <v>62</v>
      </c>
      <c r="B29" s="104">
        <v>4127.23</v>
      </c>
      <c r="C29" s="105">
        <v>4725.33</v>
      </c>
    </row>
    <row r="30" spans="1:3" ht="15">
      <c r="A30" s="86" t="s">
        <v>63</v>
      </c>
      <c r="B30" s="104">
        <v>2815.31</v>
      </c>
      <c r="C30" s="105">
        <v>27163.67</v>
      </c>
    </row>
    <row r="31" spans="1:3" ht="15">
      <c r="A31" s="86" t="s">
        <v>64</v>
      </c>
      <c r="B31" s="104">
        <v>10206.69</v>
      </c>
      <c r="C31" s="105">
        <f>558.06+16698.62</f>
        <v>17256.68</v>
      </c>
    </row>
    <row r="32" spans="1:3" ht="15">
      <c r="A32" s="86" t="s">
        <v>65</v>
      </c>
      <c r="B32" s="104">
        <v>27834.49</v>
      </c>
      <c r="C32" s="105">
        <v>20488.37</v>
      </c>
    </row>
    <row r="33" spans="1:3" ht="15">
      <c r="A33" s="86" t="s">
        <v>66</v>
      </c>
      <c r="B33" s="104">
        <v>1272.63</v>
      </c>
      <c r="C33" s="105">
        <v>937.42</v>
      </c>
    </row>
    <row r="34" spans="1:3" ht="15">
      <c r="A34" s="86" t="s">
        <v>67</v>
      </c>
      <c r="B34" s="104">
        <v>19.19</v>
      </c>
      <c r="C34" s="105">
        <v>0</v>
      </c>
    </row>
    <row r="35" spans="1:3" ht="15">
      <c r="A35" s="86" t="s">
        <v>68</v>
      </c>
      <c r="B35" s="104">
        <v>5018.55</v>
      </c>
      <c r="C35" s="105">
        <v>204</v>
      </c>
    </row>
    <row r="36" spans="1:3" ht="15">
      <c r="A36" s="86" t="s">
        <v>69</v>
      </c>
      <c r="B36" s="104">
        <v>1434.07</v>
      </c>
      <c r="C36" s="105">
        <v>1022.72</v>
      </c>
    </row>
    <row r="37" spans="1:3" ht="15">
      <c r="A37" s="86" t="s">
        <v>70</v>
      </c>
      <c r="B37" s="104">
        <v>172.71</v>
      </c>
      <c r="C37" s="105">
        <v>0</v>
      </c>
    </row>
    <row r="38" spans="1:3" ht="15.75" thickBot="1">
      <c r="A38" s="86"/>
      <c r="B38" s="104"/>
      <c r="C38" s="105"/>
    </row>
    <row r="39" spans="1:3" ht="15.75" thickBot="1">
      <c r="A39" s="89" t="s">
        <v>57</v>
      </c>
      <c r="B39" s="102">
        <f>SUM(B41:B41)</f>
        <v>66250.02</v>
      </c>
      <c r="C39" s="103">
        <f>SUM(C41:C41)</f>
        <v>66250</v>
      </c>
    </row>
    <row r="40" spans="1:3" ht="15">
      <c r="A40" s="86"/>
      <c r="B40" s="104"/>
      <c r="C40" s="105"/>
    </row>
    <row r="41" spans="1:3" ht="15">
      <c r="A41" s="86" t="s">
        <v>71</v>
      </c>
      <c r="B41" s="104">
        <v>66250.02</v>
      </c>
      <c r="C41" s="105">
        <v>66250</v>
      </c>
    </row>
    <row r="42" spans="1:3" ht="15.75" thickBot="1">
      <c r="A42" s="86"/>
      <c r="B42" s="104"/>
      <c r="C42" s="105"/>
    </row>
    <row r="43" spans="1:3" ht="15">
      <c r="A43" s="85"/>
      <c r="B43" s="106"/>
      <c r="C43" s="107"/>
    </row>
    <row r="44" spans="1:3" s="34" customFormat="1" ht="15.75" thickBot="1">
      <c r="A44" s="97" t="s">
        <v>59</v>
      </c>
      <c r="B44" s="108">
        <f>B39-B26</f>
        <v>6241.950000000004</v>
      </c>
      <c r="C44" s="109">
        <f>C39-C26</f>
        <v>-10158.169999999998</v>
      </c>
    </row>
    <row r="47" s="84" customFormat="1" ht="15">
      <c r="A47" s="84" t="s">
        <v>72</v>
      </c>
    </row>
    <row r="48" ht="15.75" thickBot="1">
      <c r="C48" s="36" t="s">
        <v>24</v>
      </c>
    </row>
    <row r="49" spans="1:4" ht="15">
      <c r="A49" s="85" t="s">
        <v>52</v>
      </c>
      <c r="B49" s="302" t="s">
        <v>53</v>
      </c>
      <c r="C49" s="303"/>
      <c r="D49" s="111"/>
    </row>
    <row r="50" spans="1:4" ht="15.75" thickBot="1">
      <c r="A50" s="86"/>
      <c r="B50" s="100" t="s">
        <v>84</v>
      </c>
      <c r="C50" s="101" t="s">
        <v>223</v>
      </c>
      <c r="D50" s="111"/>
    </row>
    <row r="51" spans="1:4" ht="15.75" thickBot="1">
      <c r="A51" s="89" t="s">
        <v>54</v>
      </c>
      <c r="B51" s="102">
        <f>SUM(B53:B65)</f>
        <v>135644.09</v>
      </c>
      <c r="C51" s="103">
        <f>SUM(C53:C65)</f>
        <v>111852.97</v>
      </c>
      <c r="D51" s="112"/>
    </row>
    <row r="52" spans="1:4" ht="15">
      <c r="A52" s="86"/>
      <c r="B52" s="113"/>
      <c r="C52" s="114"/>
      <c r="D52" s="115"/>
    </row>
    <row r="53" spans="1:4" ht="15">
      <c r="A53" s="86" t="s">
        <v>61</v>
      </c>
      <c r="B53" s="104">
        <v>874.71</v>
      </c>
      <c r="C53" s="105">
        <v>198.79</v>
      </c>
      <c r="D53" s="115"/>
    </row>
    <row r="54" spans="1:4" ht="15">
      <c r="A54" s="86" t="s">
        <v>62</v>
      </c>
      <c r="B54" s="104">
        <v>2098.19</v>
      </c>
      <c r="C54" s="105">
        <v>1607.56</v>
      </c>
      <c r="D54" s="115"/>
    </row>
    <row r="55" spans="1:4" ht="15">
      <c r="A55" s="86" t="s">
        <v>73</v>
      </c>
      <c r="B55" s="104">
        <v>16424.42</v>
      </c>
      <c r="C55" s="236">
        <v>19042.32</v>
      </c>
      <c r="D55" s="115"/>
    </row>
    <row r="56" spans="1:4" ht="15">
      <c r="A56" s="86" t="s">
        <v>74</v>
      </c>
      <c r="B56" s="104">
        <v>4786.93</v>
      </c>
      <c r="C56" s="236">
        <v>4223.86</v>
      </c>
      <c r="D56" s="115"/>
    </row>
    <row r="57" spans="1:4" ht="15">
      <c r="A57" s="86" t="s">
        <v>75</v>
      </c>
      <c r="B57" s="104">
        <v>26273.25</v>
      </c>
      <c r="C57" s="236">
        <v>32511.73</v>
      </c>
      <c r="D57" s="115"/>
    </row>
    <row r="58" spans="1:4" ht="15">
      <c r="A58" s="86" t="s">
        <v>63</v>
      </c>
      <c r="B58" s="104">
        <v>729.09</v>
      </c>
      <c r="C58" s="105">
        <v>1423.21</v>
      </c>
      <c r="D58" s="115"/>
    </row>
    <row r="59" spans="1:4" ht="15">
      <c r="A59" s="86" t="s">
        <v>64</v>
      </c>
      <c r="B59" s="104">
        <v>20943.86</v>
      </c>
      <c r="C59" s="105">
        <v>9328.87</v>
      </c>
      <c r="D59" s="115"/>
    </row>
    <row r="60" spans="1:4" ht="15">
      <c r="A60" s="86" t="s">
        <v>65</v>
      </c>
      <c r="B60" s="104">
        <v>55231.36</v>
      </c>
      <c r="C60" s="105">
        <v>40428.62</v>
      </c>
      <c r="D60" s="115"/>
    </row>
    <row r="61" spans="1:4" ht="15">
      <c r="A61" s="86" t="s">
        <v>66</v>
      </c>
      <c r="B61" s="104">
        <v>2881.22</v>
      </c>
      <c r="C61" s="105">
        <v>2885.21</v>
      </c>
      <c r="D61" s="115"/>
    </row>
    <row r="62" spans="1:4" ht="15">
      <c r="A62" s="86" t="s">
        <v>67</v>
      </c>
      <c r="B62" s="104">
        <v>147.56</v>
      </c>
      <c r="C62" s="105">
        <v>0</v>
      </c>
      <c r="D62" s="115"/>
    </row>
    <row r="63" spans="1:4" ht="15">
      <c r="A63" s="86" t="s">
        <v>68</v>
      </c>
      <c r="B63" s="104">
        <v>4974.69</v>
      </c>
      <c r="C63" s="105">
        <v>202.8</v>
      </c>
      <c r="D63" s="115"/>
    </row>
    <row r="64" spans="1:4" ht="15">
      <c r="A64" s="86" t="s">
        <v>69</v>
      </c>
      <c r="B64" s="104">
        <v>106.1</v>
      </c>
      <c r="C64" s="105">
        <v>0</v>
      </c>
      <c r="D64" s="115"/>
    </row>
    <row r="65" spans="1:4" ht="15">
      <c r="A65" s="86" t="s">
        <v>70</v>
      </c>
      <c r="B65" s="104">
        <v>172.71</v>
      </c>
      <c r="C65" s="105">
        <v>0</v>
      </c>
      <c r="D65" s="115"/>
    </row>
    <row r="66" spans="1:4" ht="15.75" thickBot="1">
      <c r="A66" s="86"/>
      <c r="B66" s="21"/>
      <c r="C66" s="105"/>
      <c r="D66" s="25"/>
    </row>
    <row r="67" spans="1:4" ht="15.75" thickBot="1">
      <c r="A67" s="89" t="s">
        <v>209</v>
      </c>
      <c r="B67" s="102">
        <f>SUM(B69)</f>
        <v>118774.7</v>
      </c>
      <c r="C67" s="103">
        <v>115461.48</v>
      </c>
      <c r="D67" s="112"/>
    </row>
    <row r="68" spans="1:4" ht="15">
      <c r="A68" s="86"/>
      <c r="B68" s="21"/>
      <c r="C68" s="105"/>
      <c r="D68" s="25"/>
    </row>
    <row r="69" spans="1:4" ht="15">
      <c r="A69" s="86" t="s">
        <v>210</v>
      </c>
      <c r="B69" s="104">
        <v>118774.7</v>
      </c>
      <c r="C69" s="105">
        <v>115461.48</v>
      </c>
      <c r="D69" s="115"/>
    </row>
    <row r="70" spans="1:4" ht="15.75" thickBot="1">
      <c r="A70" s="86"/>
      <c r="B70" s="104"/>
      <c r="C70" s="105"/>
      <c r="D70" s="25"/>
    </row>
    <row r="71" spans="1:4" ht="15">
      <c r="A71" s="85"/>
      <c r="B71" s="106"/>
      <c r="C71" s="107"/>
      <c r="D71" s="25"/>
    </row>
    <row r="72" spans="1:4" s="34" customFormat="1" ht="15.75" thickBot="1">
      <c r="A72" s="97" t="s">
        <v>59</v>
      </c>
      <c r="B72" s="108">
        <f>B67-B51</f>
        <v>-16869.39</v>
      </c>
      <c r="C72" s="109">
        <f>C67-C51</f>
        <v>3608.5099999999948</v>
      </c>
      <c r="D72" s="110"/>
    </row>
    <row r="73" ht="15">
      <c r="C73" s="28"/>
    </row>
    <row r="74" ht="15">
      <c r="B74" s="28"/>
    </row>
    <row r="75" s="84" customFormat="1" ht="15">
      <c r="A75" s="84" t="s">
        <v>76</v>
      </c>
    </row>
    <row r="76" ht="15.75" thickBot="1">
      <c r="C76" s="36" t="s">
        <v>24</v>
      </c>
    </row>
    <row r="77" spans="1:4" ht="15">
      <c r="A77" s="85" t="s">
        <v>52</v>
      </c>
      <c r="B77" s="302" t="s">
        <v>53</v>
      </c>
      <c r="C77" s="303"/>
      <c r="D77" s="111"/>
    </row>
    <row r="78" spans="1:4" ht="15.75" thickBot="1">
      <c r="A78" s="86"/>
      <c r="B78" s="87" t="s">
        <v>84</v>
      </c>
      <c r="C78" s="101" t="s">
        <v>223</v>
      </c>
      <c r="D78" s="111"/>
    </row>
    <row r="79" spans="1:4" ht="15.75" thickBot="1">
      <c r="A79" s="89" t="s">
        <v>54</v>
      </c>
      <c r="B79" s="90">
        <f>SUM(B81:B93)</f>
        <v>61421.9</v>
      </c>
      <c r="C79" s="103">
        <f>SUM(C81:C93)</f>
        <v>48527.899999999994</v>
      </c>
      <c r="D79" s="112"/>
    </row>
    <row r="80" spans="1:4" ht="15">
      <c r="A80" s="86"/>
      <c r="B80" s="116"/>
      <c r="C80" s="114"/>
      <c r="D80" s="115"/>
    </row>
    <row r="81" spans="1:4" ht="15">
      <c r="A81" s="86" t="s">
        <v>61</v>
      </c>
      <c r="B81" s="92">
        <v>2193.12</v>
      </c>
      <c r="C81" s="105">
        <v>890.69</v>
      </c>
      <c r="D81" s="115"/>
    </row>
    <row r="82" spans="1:4" ht="15">
      <c r="A82" s="86" t="s">
        <v>62</v>
      </c>
      <c r="B82" s="92">
        <v>1517.97</v>
      </c>
      <c r="C82" s="105">
        <v>388.89</v>
      </c>
      <c r="D82" s="115"/>
    </row>
    <row r="83" spans="1:4" ht="15">
      <c r="A83" s="86" t="s">
        <v>73</v>
      </c>
      <c r="B83" s="92">
        <v>3576</v>
      </c>
      <c r="C83" s="105">
        <v>3613.77</v>
      </c>
      <c r="D83" s="115"/>
    </row>
    <row r="84" spans="1:4" ht="15">
      <c r="A84" s="86" t="s">
        <v>74</v>
      </c>
      <c r="B84" s="92">
        <v>1303.98</v>
      </c>
      <c r="C84" s="105">
        <v>867.47</v>
      </c>
      <c r="D84" s="115"/>
    </row>
    <row r="85" spans="1:4" ht="15">
      <c r="A85" s="86" t="s">
        <v>75</v>
      </c>
      <c r="B85" s="92">
        <v>10791.79</v>
      </c>
      <c r="C85" s="105">
        <v>11743.98</v>
      </c>
      <c r="D85" s="115"/>
    </row>
    <row r="86" spans="1:4" ht="15">
      <c r="A86" s="86" t="s">
        <v>63</v>
      </c>
      <c r="B86" s="92">
        <v>220.44</v>
      </c>
      <c r="C86" s="105">
        <v>1239.96</v>
      </c>
      <c r="D86" s="115"/>
    </row>
    <row r="87" spans="1:4" ht="15">
      <c r="A87" s="86" t="s">
        <v>64</v>
      </c>
      <c r="B87" s="92">
        <v>5913.13</v>
      </c>
      <c r="C87" s="105">
        <v>1369.98</v>
      </c>
      <c r="D87" s="115"/>
    </row>
    <row r="88" spans="1:4" ht="15">
      <c r="A88" s="86" t="s">
        <v>65</v>
      </c>
      <c r="B88" s="92">
        <v>29281.73</v>
      </c>
      <c r="C88" s="105">
        <v>26279.77</v>
      </c>
      <c r="D88" s="115"/>
    </row>
    <row r="89" spans="1:4" ht="15">
      <c r="A89" s="86" t="s">
        <v>66</v>
      </c>
      <c r="B89" s="92">
        <v>1558.34</v>
      </c>
      <c r="C89" s="105">
        <v>2133.39</v>
      </c>
      <c r="D89" s="115"/>
    </row>
    <row r="90" spans="1:4" ht="15">
      <c r="A90" s="86" t="s">
        <v>67</v>
      </c>
      <c r="B90" s="92">
        <v>4.62</v>
      </c>
      <c r="C90" s="105">
        <v>0</v>
      </c>
      <c r="D90" s="115"/>
    </row>
    <row r="91" spans="1:4" ht="15">
      <c r="A91" s="86" t="s">
        <v>68</v>
      </c>
      <c r="B91" s="92">
        <v>4771.89</v>
      </c>
      <c r="C91" s="105">
        <v>0</v>
      </c>
      <c r="D91" s="115"/>
    </row>
    <row r="92" spans="1:4" ht="15">
      <c r="A92" s="86" t="s">
        <v>69</v>
      </c>
      <c r="B92" s="92">
        <v>116.18</v>
      </c>
      <c r="C92" s="105">
        <v>0</v>
      </c>
      <c r="D92" s="115"/>
    </row>
    <row r="93" spans="1:4" ht="15">
      <c r="A93" s="86" t="s">
        <v>70</v>
      </c>
      <c r="B93" s="92">
        <v>172.71</v>
      </c>
      <c r="C93" s="105">
        <v>0</v>
      </c>
      <c r="D93" s="115"/>
    </row>
    <row r="94" spans="1:4" ht="15.75" thickBot="1">
      <c r="A94" s="86"/>
      <c r="B94" s="86"/>
      <c r="C94" s="105"/>
      <c r="D94" s="25"/>
    </row>
    <row r="95" spans="1:4" ht="15.75" thickBot="1">
      <c r="A95" s="89" t="s">
        <v>209</v>
      </c>
      <c r="B95" s="90">
        <f>SUM(B97:B97)</f>
        <v>58150.02</v>
      </c>
      <c r="C95" s="103">
        <v>52350.02</v>
      </c>
      <c r="D95" s="112"/>
    </row>
    <row r="96" spans="1:4" ht="15">
      <c r="A96" s="86"/>
      <c r="B96" s="86"/>
      <c r="C96" s="105"/>
      <c r="D96" s="25"/>
    </row>
    <row r="97" spans="1:4" ht="15">
      <c r="A97" s="86" t="s">
        <v>211</v>
      </c>
      <c r="B97" s="92">
        <v>58150.02</v>
      </c>
      <c r="C97" s="105">
        <v>52350.02</v>
      </c>
      <c r="D97" s="115"/>
    </row>
    <row r="98" spans="1:4" ht="15.75" thickBot="1">
      <c r="A98" s="86"/>
      <c r="B98" s="92"/>
      <c r="C98" s="105"/>
      <c r="D98" s="25"/>
    </row>
    <row r="99" spans="1:4" ht="15">
      <c r="A99" s="85"/>
      <c r="B99" s="117"/>
      <c r="C99" s="107"/>
      <c r="D99" s="25"/>
    </row>
    <row r="100" spans="1:4" s="34" customFormat="1" ht="15.75" thickBot="1">
      <c r="A100" s="97" t="s">
        <v>59</v>
      </c>
      <c r="B100" s="98">
        <f>B95-B79</f>
        <v>-3271.8800000000047</v>
      </c>
      <c r="C100" s="109">
        <f>C95-C79</f>
        <v>3822.1200000000026</v>
      </c>
      <c r="D100" s="110"/>
    </row>
    <row r="101" ht="15">
      <c r="B101" s="28"/>
    </row>
    <row r="103" spans="1:2" ht="15">
      <c r="A103" s="84" t="s">
        <v>77</v>
      </c>
      <c r="B103" s="84"/>
    </row>
    <row r="104" ht="15.75" thickBot="1">
      <c r="C104" s="36" t="s">
        <v>24</v>
      </c>
    </row>
    <row r="105" spans="1:3" ht="15">
      <c r="A105" s="85" t="s">
        <v>52</v>
      </c>
      <c r="B105" s="302" t="s">
        <v>53</v>
      </c>
      <c r="C105" s="303"/>
    </row>
    <row r="106" spans="1:3" ht="15.75" thickBot="1">
      <c r="A106" s="86"/>
      <c r="B106" s="100" t="s">
        <v>84</v>
      </c>
      <c r="C106" s="101" t="s">
        <v>223</v>
      </c>
    </row>
    <row r="107" spans="1:3" ht="15.75" thickBot="1">
      <c r="A107" s="89" t="s">
        <v>54</v>
      </c>
      <c r="B107" s="102">
        <f>SUM(B109:B120)</f>
        <v>106219.53</v>
      </c>
      <c r="C107" s="103">
        <f>SUM(C109:C120)</f>
        <v>91430.61000000002</v>
      </c>
    </row>
    <row r="108" spans="1:3" ht="15">
      <c r="A108" s="86"/>
      <c r="B108" s="104"/>
      <c r="C108" s="105"/>
    </row>
    <row r="109" spans="1:3" ht="15">
      <c r="A109" s="86" t="s">
        <v>61</v>
      </c>
      <c r="B109" s="104">
        <v>4394.38</v>
      </c>
      <c r="C109" s="105">
        <v>1701.6</v>
      </c>
    </row>
    <row r="110" spans="1:3" ht="15">
      <c r="A110" s="86" t="s">
        <v>73</v>
      </c>
      <c r="B110" s="104">
        <v>14700.07</v>
      </c>
      <c r="C110" s="105">
        <v>14835.17</v>
      </c>
    </row>
    <row r="111" spans="1:3" ht="15">
      <c r="A111" s="86" t="s">
        <v>75</v>
      </c>
      <c r="B111" s="104">
        <v>22927.7</v>
      </c>
      <c r="C111" s="105">
        <v>32229.92</v>
      </c>
    </row>
    <row r="112" spans="1:4" ht="15">
      <c r="A112" s="86" t="s">
        <v>74</v>
      </c>
      <c r="B112" s="104">
        <v>5988.77</v>
      </c>
      <c r="C112" s="105">
        <v>4400.05</v>
      </c>
      <c r="D112" s="28"/>
    </row>
    <row r="113" spans="1:3" ht="15">
      <c r="A113" s="86" t="s">
        <v>78</v>
      </c>
      <c r="B113" s="104">
        <v>624.75</v>
      </c>
      <c r="C113" s="105">
        <v>641.22</v>
      </c>
    </row>
    <row r="114" spans="1:3" ht="15">
      <c r="A114" s="86" t="s">
        <v>63</v>
      </c>
      <c r="B114" s="104">
        <v>1690.57</v>
      </c>
      <c r="C114" s="105">
        <v>1557.37</v>
      </c>
    </row>
    <row r="115" spans="1:3" ht="15">
      <c r="A115" s="86" t="s">
        <v>64</v>
      </c>
      <c r="B115" s="104">
        <v>8425.1</v>
      </c>
      <c r="C115" s="105">
        <v>1754.51</v>
      </c>
    </row>
    <row r="116" spans="1:3" ht="15">
      <c r="A116" s="86" t="s">
        <v>65</v>
      </c>
      <c r="B116" s="104">
        <v>39928.51</v>
      </c>
      <c r="C116" s="105">
        <v>31768.72</v>
      </c>
    </row>
    <row r="117" spans="1:3" ht="15">
      <c r="A117" s="86" t="s">
        <v>66</v>
      </c>
      <c r="B117" s="104">
        <v>2592.54</v>
      </c>
      <c r="C117" s="105">
        <v>2542.05</v>
      </c>
    </row>
    <row r="118" spans="1:3" ht="15">
      <c r="A118" s="86" t="s">
        <v>68</v>
      </c>
      <c r="B118" s="104">
        <v>4771.89</v>
      </c>
      <c r="C118" s="105">
        <v>0</v>
      </c>
    </row>
    <row r="119" spans="1:3" ht="15">
      <c r="A119" s="86" t="s">
        <v>69</v>
      </c>
      <c r="B119" s="104">
        <v>2.54</v>
      </c>
      <c r="C119" s="105">
        <v>0</v>
      </c>
    </row>
    <row r="120" spans="1:3" ht="15">
      <c r="A120" s="86" t="s">
        <v>70</v>
      </c>
      <c r="B120" s="104">
        <v>172.71</v>
      </c>
      <c r="C120" s="105">
        <v>0</v>
      </c>
    </row>
    <row r="121" spans="1:3" ht="15.75" thickBot="1">
      <c r="A121" s="86"/>
      <c r="B121" s="104"/>
      <c r="C121" s="105"/>
    </row>
    <row r="122" spans="1:3" ht="15.75" thickBot="1">
      <c r="A122" s="89" t="s">
        <v>79</v>
      </c>
      <c r="B122" s="102">
        <f>SUM(B124:B124)</f>
        <v>20007.21</v>
      </c>
      <c r="C122" s="103">
        <f>SUM(C124:C124)</f>
        <v>19483.58</v>
      </c>
    </row>
    <row r="123" spans="1:3" ht="15">
      <c r="A123" s="86"/>
      <c r="B123" s="104"/>
      <c r="C123" s="105"/>
    </row>
    <row r="124" spans="1:3" ht="15">
      <c r="A124" s="86" t="s">
        <v>80</v>
      </c>
      <c r="B124" s="104">
        <v>20007.21</v>
      </c>
      <c r="C124" s="105">
        <v>19483.58</v>
      </c>
    </row>
    <row r="125" spans="1:3" ht="15.75" thickBot="1">
      <c r="A125" s="86"/>
      <c r="B125" s="104"/>
      <c r="C125" s="105"/>
    </row>
    <row r="126" spans="1:3" ht="15.75" thickBot="1">
      <c r="A126" s="89" t="s">
        <v>57</v>
      </c>
      <c r="B126" s="102">
        <f>SUM(B128:B129)</f>
        <v>94514.29</v>
      </c>
      <c r="C126" s="103">
        <f>SUM(C128:C129)</f>
        <v>100000.02</v>
      </c>
    </row>
    <row r="127" spans="1:3" ht="15">
      <c r="A127" s="86"/>
      <c r="B127" s="104"/>
      <c r="C127" s="105"/>
    </row>
    <row r="128" spans="1:3" ht="15">
      <c r="A128" s="86" t="s">
        <v>81</v>
      </c>
      <c r="B128" s="104">
        <v>94514.29</v>
      </c>
      <c r="C128" s="105">
        <v>100000.02</v>
      </c>
    </row>
    <row r="129" spans="1:3" ht="15.75" thickBot="1">
      <c r="A129" s="86"/>
      <c r="B129" s="104"/>
      <c r="C129" s="105"/>
    </row>
    <row r="130" spans="1:3" ht="15">
      <c r="A130" s="85"/>
      <c r="B130" s="106"/>
      <c r="C130" s="107"/>
    </row>
    <row r="131" spans="1:3" ht="15.75" thickBot="1">
      <c r="A131" s="97" t="s">
        <v>59</v>
      </c>
      <c r="B131" s="108">
        <f>SUM(B126+B122-B107)</f>
        <v>8301.970000000001</v>
      </c>
      <c r="C131" s="109">
        <f>SUM(C126+C122-C107)</f>
        <v>28052.98999999999</v>
      </c>
    </row>
    <row r="134" s="84" customFormat="1" ht="15">
      <c r="A134" s="84" t="s">
        <v>215</v>
      </c>
    </row>
    <row r="135" ht="15.75" thickBot="1">
      <c r="C135" s="36" t="s">
        <v>24</v>
      </c>
    </row>
    <row r="136" spans="1:3" ht="15">
      <c r="A136" s="85" t="s">
        <v>52</v>
      </c>
      <c r="B136" s="302" t="s">
        <v>53</v>
      </c>
      <c r="C136" s="303"/>
    </row>
    <row r="137" spans="1:3" ht="15.75" thickBot="1">
      <c r="A137" s="86"/>
      <c r="B137" s="100" t="s">
        <v>84</v>
      </c>
      <c r="C137" s="101" t="s">
        <v>223</v>
      </c>
    </row>
    <row r="138" spans="1:3" ht="15.75" thickBot="1">
      <c r="A138" s="89" t="s">
        <v>54</v>
      </c>
      <c r="B138" s="102">
        <f>SUM(B140:B141)</f>
        <v>0</v>
      </c>
      <c r="C138" s="91">
        <f>SUM(C140:C141)</f>
        <v>166659.78</v>
      </c>
    </row>
    <row r="139" spans="1:3" ht="15">
      <c r="A139" s="86"/>
      <c r="B139" s="21"/>
      <c r="C139" s="118"/>
    </row>
    <row r="140" spans="1:3" ht="15">
      <c r="A140" s="86" t="s">
        <v>235</v>
      </c>
      <c r="B140" s="104">
        <v>0</v>
      </c>
      <c r="C140" s="105">
        <v>166659.78</v>
      </c>
    </row>
    <row r="141" spans="1:3" ht="15">
      <c r="A141" s="86" t="s">
        <v>85</v>
      </c>
      <c r="B141" s="104"/>
      <c r="C141" s="105"/>
    </row>
    <row r="142" spans="1:3" ht="15.75" thickBot="1">
      <c r="A142" s="86"/>
      <c r="B142" s="21"/>
      <c r="C142" s="118"/>
    </row>
    <row r="143" spans="1:3" s="34" customFormat="1" ht="15.75" thickBot="1">
      <c r="A143" s="89" t="s">
        <v>57</v>
      </c>
      <c r="B143" s="102">
        <f>SUM(B145:B147)</f>
        <v>0</v>
      </c>
      <c r="C143" s="103">
        <f>SUM(C145:C147)</f>
        <v>272371</v>
      </c>
    </row>
    <row r="144" spans="1:3" ht="15">
      <c r="A144" s="86"/>
      <c r="B144" s="104"/>
      <c r="C144" s="118"/>
    </row>
    <row r="145" spans="1:3" ht="15">
      <c r="A145" s="86" t="s">
        <v>237</v>
      </c>
      <c r="B145" s="104">
        <v>0</v>
      </c>
      <c r="C145" s="105">
        <v>165271</v>
      </c>
    </row>
    <row r="146" spans="1:3" ht="15">
      <c r="A146" s="86" t="s">
        <v>236</v>
      </c>
      <c r="B146" s="104">
        <v>0</v>
      </c>
      <c r="C146" s="105">
        <v>107100</v>
      </c>
    </row>
    <row r="147" spans="1:3" ht="15.75" thickBot="1">
      <c r="A147" s="86"/>
      <c r="B147" s="21"/>
      <c r="C147" s="118"/>
    </row>
    <row r="148" spans="1:3" ht="15">
      <c r="A148" s="85"/>
      <c r="B148" s="37"/>
      <c r="C148" s="119"/>
    </row>
    <row r="149" spans="1:3" s="34" customFormat="1" ht="15.75" thickBot="1">
      <c r="A149" s="97" t="s">
        <v>59</v>
      </c>
      <c r="B149" s="98">
        <f>B143-B138</f>
        <v>0</v>
      </c>
      <c r="C149" s="109">
        <f>C143-C138</f>
        <v>105711.22</v>
      </c>
    </row>
    <row r="152" s="120" customFormat="1" ht="15">
      <c r="A152" s="120" t="s">
        <v>230</v>
      </c>
    </row>
    <row r="153" s="34" customFormat="1" ht="15"/>
    <row r="154" ht="15.75" thickBot="1">
      <c r="D154" s="36" t="s">
        <v>24</v>
      </c>
    </row>
    <row r="155" spans="1:4" ht="15">
      <c r="A155" s="85" t="s">
        <v>52</v>
      </c>
      <c r="B155" s="121" t="s">
        <v>82</v>
      </c>
      <c r="C155" s="39" t="s">
        <v>53</v>
      </c>
      <c r="D155" s="122" t="s">
        <v>83</v>
      </c>
    </row>
    <row r="156" spans="1:4" ht="15.75" thickBot="1">
      <c r="A156" s="123"/>
      <c r="B156" s="116" t="s">
        <v>229</v>
      </c>
      <c r="C156" s="124" t="s">
        <v>229</v>
      </c>
      <c r="D156" s="125"/>
    </row>
    <row r="157" spans="1:4" ht="15">
      <c r="A157" s="86"/>
      <c r="B157" s="117"/>
      <c r="C157" s="38"/>
      <c r="D157" s="126"/>
    </row>
    <row r="158" spans="1:4" ht="15">
      <c r="A158" s="86" t="s">
        <v>58</v>
      </c>
      <c r="B158" s="237">
        <f>SUM(C14)</f>
        <v>120000</v>
      </c>
      <c r="C158" s="238">
        <f>SUM(C9)</f>
        <v>118201.16</v>
      </c>
      <c r="D158" s="127">
        <f aca="true" t="shared" si="0" ref="D158:D166">SUM(B158-C158)</f>
        <v>1798.8399999999965</v>
      </c>
    </row>
    <row r="159" spans="1:4" ht="15">
      <c r="A159" s="86" t="s">
        <v>71</v>
      </c>
      <c r="B159" s="237">
        <f>SUM(C39)</f>
        <v>66250</v>
      </c>
      <c r="C159" s="238">
        <f>SUM(C26)</f>
        <v>76408.17</v>
      </c>
      <c r="D159" s="127">
        <f t="shared" si="0"/>
        <v>-10158.169999999998</v>
      </c>
    </row>
    <row r="160" spans="1:4" ht="15">
      <c r="A160" s="86" t="s">
        <v>210</v>
      </c>
      <c r="B160" s="237">
        <f>SUM(C67)</f>
        <v>115461.48</v>
      </c>
      <c r="C160" s="238">
        <f>SUM(C51)</f>
        <v>111852.97</v>
      </c>
      <c r="D160" s="127">
        <f t="shared" si="0"/>
        <v>3608.5099999999948</v>
      </c>
    </row>
    <row r="161" spans="1:4" ht="15">
      <c r="A161" s="86" t="s">
        <v>211</v>
      </c>
      <c r="B161" s="237">
        <v>52350</v>
      </c>
      <c r="C161" s="238">
        <f>SUM(C79)</f>
        <v>48527.899999999994</v>
      </c>
      <c r="D161" s="127">
        <f t="shared" si="0"/>
        <v>3822.100000000006</v>
      </c>
    </row>
    <row r="162" spans="1:4" ht="15">
      <c r="A162" s="86" t="s">
        <v>81</v>
      </c>
      <c r="B162" s="237">
        <f>SUM(C126)</f>
        <v>100000.02</v>
      </c>
      <c r="C162" s="238">
        <f>SUM(C107)-C122</f>
        <v>71947.03000000001</v>
      </c>
      <c r="D162" s="127">
        <f t="shared" si="0"/>
        <v>28052.98999999999</v>
      </c>
    </row>
    <row r="163" spans="1:4" ht="15">
      <c r="A163" s="86" t="s">
        <v>216</v>
      </c>
      <c r="B163" s="237">
        <v>2000</v>
      </c>
      <c r="C163" s="238">
        <v>453.96</v>
      </c>
      <c r="D163" s="127">
        <f t="shared" si="0"/>
        <v>1546.04</v>
      </c>
    </row>
    <row r="164" spans="1:4" ht="15">
      <c r="A164" s="86" t="s">
        <v>215</v>
      </c>
      <c r="B164" s="237">
        <f>SUM(C143)</f>
        <v>272371</v>
      </c>
      <c r="C164" s="238">
        <f>SUM(C138)</f>
        <v>166659.78</v>
      </c>
      <c r="D164" s="127">
        <f t="shared" si="0"/>
        <v>105711.22</v>
      </c>
    </row>
    <row r="165" spans="1:4" ht="15">
      <c r="A165" s="86" t="s">
        <v>217</v>
      </c>
      <c r="B165" s="237">
        <v>0</v>
      </c>
      <c r="C165" s="238">
        <v>325</v>
      </c>
      <c r="D165" s="127">
        <f t="shared" si="0"/>
        <v>-325</v>
      </c>
    </row>
    <row r="166" spans="1:4" ht="15">
      <c r="A166" s="86" t="s">
        <v>218</v>
      </c>
      <c r="B166" s="237">
        <v>0</v>
      </c>
      <c r="C166" s="238">
        <v>0</v>
      </c>
      <c r="D166" s="127">
        <f t="shared" si="0"/>
        <v>0</v>
      </c>
    </row>
    <row r="167" spans="1:4" ht="15.75" thickBot="1">
      <c r="A167" s="86"/>
      <c r="B167" s="128"/>
      <c r="C167" s="47"/>
      <c r="D167" s="129"/>
    </row>
    <row r="168" spans="1:4" s="66" customFormat="1" ht="12.75">
      <c r="A168" s="94"/>
      <c r="B168" s="130"/>
      <c r="C168" s="62"/>
      <c r="D168" s="131"/>
    </row>
    <row r="169" spans="1:6" s="120" customFormat="1" ht="15.75" thickBot="1">
      <c r="A169" s="132" t="s">
        <v>59</v>
      </c>
      <c r="B169" s="133">
        <f>SUM(B158:B166)</f>
        <v>728432.5</v>
      </c>
      <c r="C169" s="134">
        <f>SUM(C158:C166)</f>
        <v>594375.9700000001</v>
      </c>
      <c r="D169" s="135">
        <f>SUM(D158:D166)</f>
        <v>134056.53</v>
      </c>
      <c r="F169" s="136"/>
    </row>
    <row r="171" ht="15">
      <c r="A171" t="s">
        <v>213</v>
      </c>
    </row>
    <row r="172" ht="15">
      <c r="A172" t="s">
        <v>214</v>
      </c>
    </row>
  </sheetData>
  <sheetProtection/>
  <mergeCells count="6">
    <mergeCell ref="B136:C136"/>
    <mergeCell ref="B7:C7"/>
    <mergeCell ref="B24:C24"/>
    <mergeCell ref="B49:C49"/>
    <mergeCell ref="B77:C77"/>
    <mergeCell ref="B105:C105"/>
  </mergeCells>
  <printOptions/>
  <pageMargins left="0.6" right="0.47" top="0.7480314960629921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="75" zoomScaleNormal="75" zoomScalePageLayoutView="0" workbookViewId="0" topLeftCell="A32">
      <selection activeCell="A1" sqref="A1:G58"/>
    </sheetView>
  </sheetViews>
  <sheetFormatPr defaultColWidth="9.140625" defaultRowHeight="15"/>
  <cols>
    <col min="1" max="1" width="32.57421875" style="0" customWidth="1"/>
    <col min="2" max="3" width="13.7109375" style="0" customWidth="1"/>
  </cols>
  <sheetData>
    <row r="1" spans="1:6" ht="15.75">
      <c r="A1" s="1" t="s">
        <v>86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 t="s">
        <v>227</v>
      </c>
      <c r="C3" s="1"/>
      <c r="D3" s="1"/>
      <c r="E3" s="1"/>
      <c r="F3" s="1"/>
    </row>
    <row r="6" spans="1:3" ht="15">
      <c r="A6" s="137" t="s">
        <v>87</v>
      </c>
      <c r="B6" s="137"/>
      <c r="C6" s="137"/>
    </row>
    <row r="7" ht="15.75" thickBot="1"/>
    <row r="8" spans="1:3" ht="15">
      <c r="A8" s="85" t="s">
        <v>88</v>
      </c>
      <c r="B8" s="225" t="s">
        <v>89</v>
      </c>
      <c r="C8" s="41" t="s">
        <v>90</v>
      </c>
    </row>
    <row r="9" spans="1:3" ht="15.75" thickBot="1">
      <c r="A9" s="123"/>
      <c r="B9" s="123"/>
      <c r="C9" s="52"/>
    </row>
    <row r="10" spans="1:3" ht="15">
      <c r="A10" s="86" t="s">
        <v>238</v>
      </c>
      <c r="B10" s="239">
        <v>11</v>
      </c>
      <c r="C10" s="240"/>
    </row>
    <row r="11" spans="1:3" ht="15">
      <c r="A11" s="86" t="s">
        <v>91</v>
      </c>
      <c r="B11" s="241">
        <v>478.25</v>
      </c>
      <c r="C11" s="242">
        <f>B11/B15*100</f>
        <v>48.174263409720474</v>
      </c>
    </row>
    <row r="12" spans="1:3" ht="15">
      <c r="A12" s="86" t="s">
        <v>92</v>
      </c>
      <c r="B12" s="241">
        <v>381.75</v>
      </c>
      <c r="C12" s="242">
        <f>B12/B15*100</f>
        <v>38.45378997733568</v>
      </c>
    </row>
    <row r="13" spans="1:3" ht="15.75" thickBot="1">
      <c r="A13" s="86" t="s">
        <v>239</v>
      </c>
      <c r="B13" s="241">
        <v>121.75</v>
      </c>
      <c r="C13" s="243"/>
    </row>
    <row r="14" spans="1:3" ht="15">
      <c r="A14" s="85"/>
      <c r="B14" s="85"/>
      <c r="C14" s="52"/>
    </row>
    <row r="15" spans="1:3" ht="15.75" thickBot="1">
      <c r="A15" s="97" t="s">
        <v>93</v>
      </c>
      <c r="B15" s="98">
        <v>992.75</v>
      </c>
      <c r="C15" s="139">
        <v>100</v>
      </c>
    </row>
    <row r="18" ht="15">
      <c r="A18" t="s">
        <v>94</v>
      </c>
    </row>
    <row r="20" spans="1:3" ht="15">
      <c r="A20" s="137" t="s">
        <v>95</v>
      </c>
      <c r="B20" s="137"/>
      <c r="C20" s="137"/>
    </row>
    <row r="21" ht="15.75" thickBot="1"/>
    <row r="22" spans="1:3" ht="15">
      <c r="A22" s="85" t="s">
        <v>96</v>
      </c>
      <c r="B22" s="304" t="s">
        <v>89</v>
      </c>
      <c r="C22" s="305"/>
    </row>
    <row r="23" spans="1:3" ht="15.75" thickBot="1">
      <c r="A23" s="123"/>
      <c r="B23" s="140" t="s">
        <v>97</v>
      </c>
      <c r="C23" s="141" t="s">
        <v>98</v>
      </c>
    </row>
    <row r="24" spans="1:3" ht="15">
      <c r="A24" s="86"/>
      <c r="B24" s="21"/>
      <c r="C24" s="138"/>
    </row>
    <row r="25" spans="1:3" ht="15">
      <c r="A25" s="86" t="s">
        <v>99</v>
      </c>
      <c r="B25" s="244">
        <v>42</v>
      </c>
      <c r="C25" s="242">
        <v>0</v>
      </c>
    </row>
    <row r="26" spans="1:3" ht="15">
      <c r="A26" s="86" t="s">
        <v>100</v>
      </c>
      <c r="B26" s="244">
        <v>23</v>
      </c>
      <c r="C26" s="242">
        <v>0</v>
      </c>
    </row>
    <row r="27" spans="1:3" ht="15">
      <c r="A27" s="86" t="s">
        <v>101</v>
      </c>
      <c r="B27" s="244">
        <v>13.75</v>
      </c>
      <c r="C27" s="242">
        <v>17.25</v>
      </c>
    </row>
    <row r="28" spans="1:3" ht="15">
      <c r="A28" s="86" t="s">
        <v>102</v>
      </c>
      <c r="B28" s="244">
        <v>41.25</v>
      </c>
      <c r="C28" s="242">
        <v>26</v>
      </c>
    </row>
    <row r="29" spans="1:3" ht="15">
      <c r="A29" s="86" t="s">
        <v>103</v>
      </c>
      <c r="B29" s="244">
        <v>42</v>
      </c>
      <c r="C29" s="242">
        <v>24.75</v>
      </c>
    </row>
    <row r="30" spans="1:3" ht="15">
      <c r="A30" s="86" t="s">
        <v>104</v>
      </c>
      <c r="B30" s="244">
        <v>13</v>
      </c>
      <c r="C30" s="242">
        <v>26</v>
      </c>
    </row>
    <row r="31" spans="1:3" ht="15">
      <c r="A31" s="86" t="s">
        <v>105</v>
      </c>
      <c r="B31" s="244">
        <v>55</v>
      </c>
      <c r="C31" s="242">
        <v>25</v>
      </c>
    </row>
    <row r="32" spans="1:3" ht="15">
      <c r="A32" s="86" t="s">
        <v>106</v>
      </c>
      <c r="B32" s="244">
        <v>42</v>
      </c>
      <c r="C32" s="242">
        <v>24</v>
      </c>
    </row>
    <row r="33" spans="1:3" ht="15">
      <c r="A33" s="86" t="s">
        <v>107</v>
      </c>
      <c r="B33" s="244">
        <v>3</v>
      </c>
      <c r="C33" s="242">
        <v>14.25</v>
      </c>
    </row>
    <row r="34" spans="1:3" ht="15">
      <c r="A34" s="86" t="s">
        <v>108</v>
      </c>
      <c r="B34" s="244">
        <v>26.5</v>
      </c>
      <c r="C34" s="242">
        <v>4.5</v>
      </c>
    </row>
    <row r="35" spans="1:3" ht="15.75" thickBot="1">
      <c r="A35" s="86" t="s">
        <v>240</v>
      </c>
      <c r="B35" s="244">
        <v>15</v>
      </c>
      <c r="C35" s="245"/>
    </row>
    <row r="36" spans="1:3" ht="15">
      <c r="A36" s="85"/>
      <c r="B36" s="246"/>
      <c r="C36" s="247"/>
    </row>
    <row r="37" spans="1:3" ht="15.75" thickBot="1">
      <c r="A37" s="97" t="s">
        <v>93</v>
      </c>
      <c r="B37" s="108">
        <f>SUM(B25:B35)</f>
        <v>316.5</v>
      </c>
      <c r="C37" s="139">
        <f>SUM(C25:C34)</f>
        <v>161.75</v>
      </c>
    </row>
    <row r="40" spans="1:3" ht="15">
      <c r="A40" s="137" t="s">
        <v>109</v>
      </c>
      <c r="B40" s="137"/>
      <c r="C40" s="137"/>
    </row>
    <row r="41" ht="15.75" thickBot="1"/>
    <row r="42" spans="1:2" ht="15">
      <c r="A42" s="85" t="s">
        <v>96</v>
      </c>
      <c r="B42" s="142" t="s">
        <v>89</v>
      </c>
    </row>
    <row r="43" spans="1:2" ht="15.75" thickBot="1">
      <c r="A43" s="123"/>
      <c r="B43" s="143"/>
    </row>
    <row r="44" spans="1:2" ht="15">
      <c r="A44" s="86" t="s">
        <v>241</v>
      </c>
      <c r="B44" s="248">
        <v>15</v>
      </c>
    </row>
    <row r="45" spans="1:2" ht="15">
      <c r="A45" s="86" t="s">
        <v>110</v>
      </c>
      <c r="B45" s="248">
        <v>358</v>
      </c>
    </row>
    <row r="46" spans="1:2" ht="15">
      <c r="A46" s="86" t="s">
        <v>111</v>
      </c>
      <c r="B46" s="248">
        <v>23.75</v>
      </c>
    </row>
    <row r="47" spans="1:2" ht="15.75" thickBot="1">
      <c r="A47" s="86" t="s">
        <v>242</v>
      </c>
      <c r="B47" s="248">
        <v>106.75</v>
      </c>
    </row>
    <row r="48" spans="1:2" ht="15">
      <c r="A48" s="85"/>
      <c r="B48" s="249"/>
    </row>
    <row r="49" spans="1:3" ht="15.75" thickBot="1">
      <c r="A49" s="97" t="s">
        <v>93</v>
      </c>
      <c r="B49" s="250">
        <v>503.5</v>
      </c>
      <c r="C49" s="34"/>
    </row>
    <row r="50" ht="15">
      <c r="B50" s="251"/>
    </row>
  </sheetData>
  <sheetProtection/>
  <mergeCells count="1">
    <mergeCell ref="B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zoomScalePageLayoutView="0" workbookViewId="0" topLeftCell="A1">
      <selection activeCell="L24" sqref="L24"/>
    </sheetView>
  </sheetViews>
  <sheetFormatPr defaultColWidth="9.140625" defaultRowHeight="15"/>
  <cols>
    <col min="1" max="1" width="15.8515625" style="0" customWidth="1"/>
    <col min="2" max="5" width="12.7109375" style="0" customWidth="1"/>
    <col min="6" max="6" width="12.8515625" style="0" customWidth="1"/>
    <col min="7" max="7" width="12.7109375" style="0" customWidth="1"/>
  </cols>
  <sheetData>
    <row r="1" spans="1:6" ht="15">
      <c r="A1" s="34"/>
      <c r="B1" s="34" t="s">
        <v>112</v>
      </c>
      <c r="C1" s="34"/>
      <c r="D1" s="34"/>
      <c r="E1" s="34"/>
      <c r="F1" s="34"/>
    </row>
    <row r="2" spans="1:6" ht="15">
      <c r="A2" s="34"/>
      <c r="B2" s="34"/>
      <c r="C2" s="34"/>
      <c r="D2" s="34" t="s">
        <v>227</v>
      </c>
      <c r="E2" s="34"/>
      <c r="F2" s="34"/>
    </row>
    <row r="3" ht="15.75" thickBot="1">
      <c r="G3" s="36" t="s">
        <v>113</v>
      </c>
    </row>
    <row r="4" spans="1:7" ht="15">
      <c r="A4" s="225" t="s">
        <v>114</v>
      </c>
      <c r="B4" s="306" t="s">
        <v>115</v>
      </c>
      <c r="C4" s="307"/>
      <c r="D4" s="307"/>
      <c r="E4" s="307"/>
      <c r="F4" s="307"/>
      <c r="G4" s="308"/>
    </row>
    <row r="5" spans="1:7" ht="15">
      <c r="A5" s="86"/>
      <c r="B5" s="146" t="s">
        <v>116</v>
      </c>
      <c r="C5" s="147" t="s">
        <v>117</v>
      </c>
      <c r="D5" s="148" t="s">
        <v>118</v>
      </c>
      <c r="E5" s="147" t="s">
        <v>219</v>
      </c>
      <c r="F5" s="148" t="s">
        <v>119</v>
      </c>
      <c r="G5" s="150" t="s">
        <v>93</v>
      </c>
    </row>
    <row r="6" spans="1:7" ht="15.75" thickBot="1">
      <c r="A6" s="123"/>
      <c r="B6" s="46"/>
      <c r="C6" s="151"/>
      <c r="D6" s="47"/>
      <c r="E6" s="216" t="s">
        <v>220</v>
      </c>
      <c r="F6" s="47"/>
      <c r="G6" s="129"/>
    </row>
    <row r="7" spans="1:7" ht="15">
      <c r="A7" s="85"/>
      <c r="B7" s="37"/>
      <c r="C7" s="152"/>
      <c r="D7" s="38"/>
      <c r="E7" s="152"/>
      <c r="F7" s="38"/>
      <c r="G7" s="126"/>
    </row>
    <row r="8" spans="1:7" ht="15">
      <c r="A8" s="86" t="s">
        <v>120</v>
      </c>
      <c r="B8" s="252">
        <v>117</v>
      </c>
      <c r="C8" s="253">
        <v>40</v>
      </c>
      <c r="D8" s="254">
        <v>10</v>
      </c>
      <c r="E8" s="255">
        <v>0</v>
      </c>
      <c r="F8" s="254">
        <v>0</v>
      </c>
      <c r="G8" s="125">
        <f aca="true" t="shared" si="0" ref="G8:G17">SUM(B8:F8)</f>
        <v>167</v>
      </c>
    </row>
    <row r="9" spans="1:7" ht="15">
      <c r="A9" s="86" t="s">
        <v>121</v>
      </c>
      <c r="B9" s="252">
        <v>50</v>
      </c>
      <c r="C9" s="253">
        <v>46</v>
      </c>
      <c r="D9" s="254">
        <v>15</v>
      </c>
      <c r="E9" s="255">
        <v>15</v>
      </c>
      <c r="F9" s="254">
        <v>0</v>
      </c>
      <c r="G9" s="125">
        <f t="shared" si="0"/>
        <v>126</v>
      </c>
    </row>
    <row r="10" spans="1:7" ht="15">
      <c r="A10" s="86" t="s">
        <v>126</v>
      </c>
      <c r="B10" s="252">
        <v>17</v>
      </c>
      <c r="C10" s="255">
        <v>55</v>
      </c>
      <c r="D10" s="254">
        <v>17</v>
      </c>
      <c r="E10" s="255">
        <v>20</v>
      </c>
      <c r="F10" s="254">
        <v>0</v>
      </c>
      <c r="G10" s="125">
        <f t="shared" si="0"/>
        <v>109</v>
      </c>
    </row>
    <row r="11" spans="1:7" ht="15">
      <c r="A11" s="86" t="s">
        <v>127</v>
      </c>
      <c r="B11" s="252">
        <v>17</v>
      </c>
      <c r="C11" s="255">
        <v>47</v>
      </c>
      <c r="D11" s="254">
        <v>18</v>
      </c>
      <c r="E11" s="255">
        <v>19</v>
      </c>
      <c r="F11" s="254">
        <v>0</v>
      </c>
      <c r="G11" s="125">
        <f t="shared" si="0"/>
        <v>101</v>
      </c>
    </row>
    <row r="12" spans="1:7" ht="15">
      <c r="A12" s="86" t="s">
        <v>128</v>
      </c>
      <c r="B12" s="252">
        <v>13</v>
      </c>
      <c r="C12" s="255">
        <v>45</v>
      </c>
      <c r="D12" s="254">
        <v>17</v>
      </c>
      <c r="E12" s="255">
        <v>27</v>
      </c>
      <c r="F12" s="254">
        <v>0</v>
      </c>
      <c r="G12" s="125">
        <f t="shared" si="0"/>
        <v>102</v>
      </c>
    </row>
    <row r="13" spans="1:7" ht="15">
      <c r="A13" s="86" t="s">
        <v>129</v>
      </c>
      <c r="B13" s="252">
        <v>18</v>
      </c>
      <c r="C13" s="255">
        <v>60</v>
      </c>
      <c r="D13" s="254">
        <v>11</v>
      </c>
      <c r="E13" s="255">
        <v>23</v>
      </c>
      <c r="F13" s="254">
        <v>0</v>
      </c>
      <c r="G13" s="125">
        <f t="shared" si="0"/>
        <v>112</v>
      </c>
    </row>
    <row r="14" spans="1:7" ht="15">
      <c r="A14" s="86" t="s">
        <v>130</v>
      </c>
      <c r="B14" s="252">
        <v>7</v>
      </c>
      <c r="C14" s="255">
        <v>46</v>
      </c>
      <c r="D14" s="254">
        <v>6</v>
      </c>
      <c r="E14" s="255">
        <v>0</v>
      </c>
      <c r="F14" s="254">
        <v>0</v>
      </c>
      <c r="G14" s="125">
        <f t="shared" si="0"/>
        <v>59</v>
      </c>
    </row>
    <row r="15" spans="1:7" ht="15">
      <c r="A15" s="86" t="s">
        <v>131</v>
      </c>
      <c r="B15" s="252">
        <v>5</v>
      </c>
      <c r="C15" s="255">
        <v>4</v>
      </c>
      <c r="D15" s="254">
        <v>29</v>
      </c>
      <c r="E15" s="255">
        <v>14</v>
      </c>
      <c r="F15" s="254">
        <v>0</v>
      </c>
      <c r="G15" s="125">
        <f t="shared" si="0"/>
        <v>52</v>
      </c>
    </row>
    <row r="16" spans="1:7" ht="15">
      <c r="A16" s="86" t="s">
        <v>132</v>
      </c>
      <c r="B16" s="252">
        <v>6</v>
      </c>
      <c r="C16" s="255">
        <v>6</v>
      </c>
      <c r="D16" s="254">
        <v>17</v>
      </c>
      <c r="E16" s="255">
        <v>23</v>
      </c>
      <c r="F16" s="254">
        <v>0</v>
      </c>
      <c r="G16" s="125">
        <f t="shared" si="0"/>
        <v>52</v>
      </c>
    </row>
    <row r="17" spans="1:7" ht="15">
      <c r="A17" s="86" t="s">
        <v>133</v>
      </c>
      <c r="B17" s="252">
        <v>14</v>
      </c>
      <c r="C17" s="255">
        <v>10</v>
      </c>
      <c r="D17" s="254">
        <v>8</v>
      </c>
      <c r="E17" s="255">
        <v>16</v>
      </c>
      <c r="F17" s="254">
        <v>0</v>
      </c>
      <c r="G17" s="125">
        <f t="shared" si="0"/>
        <v>48</v>
      </c>
    </row>
    <row r="18" spans="1:7" ht="15.75" thickBot="1">
      <c r="A18" s="123"/>
      <c r="B18" s="256"/>
      <c r="C18" s="257"/>
      <c r="D18" s="258"/>
      <c r="E18" s="257"/>
      <c r="F18" s="258"/>
      <c r="G18" s="129"/>
    </row>
    <row r="19" spans="1:7" ht="15">
      <c r="A19" s="86"/>
      <c r="B19" s="21"/>
      <c r="C19" s="25"/>
      <c r="D19" s="42"/>
      <c r="E19" s="25"/>
      <c r="F19" s="42"/>
      <c r="G19" s="125"/>
    </row>
    <row r="20" spans="1:7" ht="15.75" thickBot="1">
      <c r="A20" s="97" t="s">
        <v>122</v>
      </c>
      <c r="B20" s="153">
        <f aca="true" t="shared" si="1" ref="B20:G20">SUM(B8:B17)</f>
        <v>264</v>
      </c>
      <c r="C20" s="154">
        <f t="shared" si="1"/>
        <v>359</v>
      </c>
      <c r="D20" s="154">
        <f t="shared" si="1"/>
        <v>148</v>
      </c>
      <c r="E20" s="154">
        <f t="shared" si="1"/>
        <v>157</v>
      </c>
      <c r="F20" s="154">
        <f t="shared" si="1"/>
        <v>0</v>
      </c>
      <c r="G20" s="155">
        <f t="shared" si="1"/>
        <v>928</v>
      </c>
    </row>
    <row r="22" spans="1:4" ht="15">
      <c r="A22" t="s">
        <v>123</v>
      </c>
      <c r="C22">
        <v>763</v>
      </c>
      <c r="D22" t="s">
        <v>124</v>
      </c>
    </row>
    <row r="23" spans="1:4" ht="15">
      <c r="A23" t="s">
        <v>125</v>
      </c>
      <c r="C23">
        <v>165</v>
      </c>
      <c r="D23" t="s">
        <v>124</v>
      </c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selection activeCell="G25" sqref="G25"/>
    </sheetView>
  </sheetViews>
  <sheetFormatPr defaultColWidth="9.140625" defaultRowHeight="15"/>
  <cols>
    <col min="1" max="1" width="20.7109375" style="0" customWidth="1"/>
    <col min="2" max="11" width="15.8515625" style="0" customWidth="1"/>
  </cols>
  <sheetData>
    <row r="1" s="156" customFormat="1" ht="15">
      <c r="A1" s="156" t="s">
        <v>226</v>
      </c>
    </row>
    <row r="2" ht="15.75" thickBot="1"/>
    <row r="3" spans="1:11" ht="15">
      <c r="A3" s="37" t="s">
        <v>0</v>
      </c>
      <c r="B3" s="309" t="s">
        <v>134</v>
      </c>
      <c r="C3" s="307"/>
      <c r="D3" s="307"/>
      <c r="E3" s="307"/>
      <c r="F3" s="307"/>
      <c r="G3" s="307"/>
      <c r="H3" s="307"/>
      <c r="I3" s="307"/>
      <c r="J3" s="310"/>
      <c r="K3" s="157" t="s">
        <v>93</v>
      </c>
    </row>
    <row r="4" spans="1:12" ht="15">
      <c r="A4" s="21"/>
      <c r="B4" s="43" t="s">
        <v>135</v>
      </c>
      <c r="C4" s="43" t="s">
        <v>136</v>
      </c>
      <c r="D4" s="43" t="s">
        <v>137</v>
      </c>
      <c r="E4" s="43" t="s">
        <v>138</v>
      </c>
      <c r="F4" s="43" t="s">
        <v>139</v>
      </c>
      <c r="G4" s="43" t="s">
        <v>140</v>
      </c>
      <c r="H4" s="43" t="s">
        <v>141</v>
      </c>
      <c r="I4" s="43" t="s">
        <v>245</v>
      </c>
      <c r="J4" s="149" t="s">
        <v>142</v>
      </c>
      <c r="K4" s="158" t="s">
        <v>143</v>
      </c>
      <c r="L4" s="217"/>
    </row>
    <row r="5" spans="1:11" ht="15.75" thickBot="1">
      <c r="A5" s="46"/>
      <c r="B5" s="48"/>
      <c r="C5" s="48"/>
      <c r="D5" s="48"/>
      <c r="E5" s="48" t="s">
        <v>144</v>
      </c>
      <c r="F5" s="48" t="s">
        <v>145</v>
      </c>
      <c r="G5" s="48"/>
      <c r="H5" s="48"/>
      <c r="I5" s="48"/>
      <c r="J5" s="47"/>
      <c r="K5" s="159"/>
    </row>
    <row r="6" spans="1:11" ht="15">
      <c r="A6" s="21"/>
      <c r="B6" s="43"/>
      <c r="C6" s="43"/>
      <c r="D6" s="43"/>
      <c r="E6" s="43"/>
      <c r="F6" s="43"/>
      <c r="G6" s="43"/>
      <c r="H6" s="43"/>
      <c r="I6" s="43"/>
      <c r="J6" s="38"/>
      <c r="K6" s="160"/>
    </row>
    <row r="7" spans="1:12" ht="15">
      <c r="A7" s="21" t="s">
        <v>4</v>
      </c>
      <c r="B7" s="276">
        <v>580</v>
      </c>
      <c r="C7" s="276">
        <v>2222</v>
      </c>
      <c r="D7" s="276">
        <v>123</v>
      </c>
      <c r="E7" s="276">
        <v>83</v>
      </c>
      <c r="F7" s="276">
        <v>492</v>
      </c>
      <c r="G7" s="276">
        <v>1129</v>
      </c>
      <c r="H7" s="276">
        <v>102</v>
      </c>
      <c r="I7" s="276">
        <v>13</v>
      </c>
      <c r="J7" s="277">
        <v>83</v>
      </c>
      <c r="K7" s="161">
        <f aca="true" t="shared" si="0" ref="K7:K12">SUM(B7:J7)</f>
        <v>4827</v>
      </c>
      <c r="L7" s="162"/>
    </row>
    <row r="8" spans="1:12" ht="15">
      <c r="A8" s="21" t="s">
        <v>5</v>
      </c>
      <c r="B8" s="276">
        <v>601</v>
      </c>
      <c r="C8" s="276">
        <v>2032</v>
      </c>
      <c r="D8" s="276">
        <v>143</v>
      </c>
      <c r="E8" s="276">
        <v>101</v>
      </c>
      <c r="F8" s="276">
        <v>420</v>
      </c>
      <c r="G8" s="276">
        <v>1272</v>
      </c>
      <c r="H8" s="276">
        <v>109</v>
      </c>
      <c r="I8" s="276">
        <v>11</v>
      </c>
      <c r="J8" s="277">
        <v>241</v>
      </c>
      <c r="K8" s="161">
        <f t="shared" si="0"/>
        <v>4930</v>
      </c>
      <c r="L8" s="162"/>
    </row>
    <row r="9" spans="1:12" ht="15">
      <c r="A9" s="21" t="s">
        <v>6</v>
      </c>
      <c r="B9" s="276">
        <v>405</v>
      </c>
      <c r="C9" s="276">
        <v>1710</v>
      </c>
      <c r="D9" s="276">
        <v>161</v>
      </c>
      <c r="E9" s="276">
        <v>145</v>
      </c>
      <c r="F9" s="276">
        <v>383</v>
      </c>
      <c r="G9" s="276">
        <v>1954</v>
      </c>
      <c r="H9" s="276">
        <v>56</v>
      </c>
      <c r="I9" s="276">
        <v>0</v>
      </c>
      <c r="J9" s="277">
        <v>260</v>
      </c>
      <c r="K9" s="161">
        <f t="shared" si="0"/>
        <v>5074</v>
      </c>
      <c r="L9" s="162"/>
    </row>
    <row r="10" spans="1:12" ht="15">
      <c r="A10" s="21" t="s">
        <v>7</v>
      </c>
      <c r="B10" s="276">
        <v>386</v>
      </c>
      <c r="C10" s="276">
        <v>1404</v>
      </c>
      <c r="D10" s="276">
        <v>140</v>
      </c>
      <c r="E10" s="276">
        <v>129</v>
      </c>
      <c r="F10" s="276">
        <v>311</v>
      </c>
      <c r="G10" s="276">
        <v>1505</v>
      </c>
      <c r="H10" s="276">
        <v>112</v>
      </c>
      <c r="I10" s="276">
        <v>117</v>
      </c>
      <c r="J10" s="277">
        <v>84</v>
      </c>
      <c r="K10" s="161">
        <f t="shared" si="0"/>
        <v>4188</v>
      </c>
      <c r="L10" s="162"/>
    </row>
    <row r="11" spans="1:12" ht="15">
      <c r="A11" s="21" t="s">
        <v>8</v>
      </c>
      <c r="B11" s="276">
        <v>531</v>
      </c>
      <c r="C11" s="276">
        <v>1581</v>
      </c>
      <c r="D11" s="276">
        <v>163</v>
      </c>
      <c r="E11" s="276">
        <v>137</v>
      </c>
      <c r="F11" s="276">
        <v>342</v>
      </c>
      <c r="G11" s="276">
        <v>1849</v>
      </c>
      <c r="H11" s="276">
        <v>67</v>
      </c>
      <c r="I11" s="276">
        <v>146</v>
      </c>
      <c r="J11" s="277">
        <v>67</v>
      </c>
      <c r="K11" s="161">
        <f t="shared" si="0"/>
        <v>4883</v>
      </c>
      <c r="L11" s="162"/>
    </row>
    <row r="12" spans="1:12" ht="15.75" thickBot="1">
      <c r="A12" s="21" t="s">
        <v>9</v>
      </c>
      <c r="B12" s="276">
        <v>723</v>
      </c>
      <c r="C12" s="276">
        <v>965</v>
      </c>
      <c r="D12" s="276">
        <v>75</v>
      </c>
      <c r="E12" s="276">
        <v>32</v>
      </c>
      <c r="F12" s="276">
        <v>24</v>
      </c>
      <c r="G12" s="276">
        <v>1747</v>
      </c>
      <c r="H12" s="276">
        <v>93</v>
      </c>
      <c r="I12" s="278">
        <v>716</v>
      </c>
      <c r="J12" s="279">
        <v>12</v>
      </c>
      <c r="K12" s="161">
        <f t="shared" si="0"/>
        <v>4387</v>
      </c>
      <c r="L12" s="162"/>
    </row>
    <row r="13" spans="1:11" ht="15">
      <c r="A13" s="37"/>
      <c r="B13" s="163"/>
      <c r="C13" s="163"/>
      <c r="D13" s="163"/>
      <c r="E13" s="163"/>
      <c r="F13" s="163"/>
      <c r="G13" s="163"/>
      <c r="H13" s="163"/>
      <c r="I13" s="26"/>
      <c r="J13" s="42"/>
      <c r="K13" s="164"/>
    </row>
    <row r="14" spans="1:12" s="156" customFormat="1" ht="15.75" thickBot="1">
      <c r="A14" s="165" t="s">
        <v>93</v>
      </c>
      <c r="B14" s="166">
        <f aca="true" t="shared" si="1" ref="B14:I14">SUM(B7:B12)</f>
        <v>3226</v>
      </c>
      <c r="C14" s="166">
        <f t="shared" si="1"/>
        <v>9914</v>
      </c>
      <c r="D14" s="166">
        <f t="shared" si="1"/>
        <v>805</v>
      </c>
      <c r="E14" s="166">
        <f t="shared" si="1"/>
        <v>627</v>
      </c>
      <c r="F14" s="166">
        <f t="shared" si="1"/>
        <v>1972</v>
      </c>
      <c r="G14" s="166">
        <f t="shared" si="1"/>
        <v>9456</v>
      </c>
      <c r="H14" s="166">
        <f t="shared" si="1"/>
        <v>539</v>
      </c>
      <c r="I14" s="166">
        <f t="shared" si="1"/>
        <v>1003</v>
      </c>
      <c r="J14" s="167">
        <f>SUM(J7:J12)</f>
        <v>747</v>
      </c>
      <c r="K14" s="168">
        <f>SUM(K7:K12)</f>
        <v>28289</v>
      </c>
      <c r="L14" s="169"/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15">
      <c r="B16" s="12"/>
      <c r="C16" s="12"/>
      <c r="D16" s="12"/>
      <c r="E16" s="12"/>
      <c r="F16" s="12"/>
      <c r="G16" s="12"/>
      <c r="H16" s="12"/>
      <c r="I16" s="12"/>
      <c r="J16" s="12"/>
    </row>
    <row r="17" s="156" customFormat="1" ht="15">
      <c r="A17" s="156" t="s">
        <v>146</v>
      </c>
    </row>
    <row r="18" ht="15.75" thickBot="1"/>
    <row r="19" spans="1:3" ht="15">
      <c r="A19" s="37" t="s">
        <v>0</v>
      </c>
      <c r="B19" s="39" t="s">
        <v>147</v>
      </c>
      <c r="C19" s="41" t="s">
        <v>148</v>
      </c>
    </row>
    <row r="20" spans="1:3" ht="15">
      <c r="A20" s="21"/>
      <c r="B20" s="43" t="s">
        <v>149</v>
      </c>
      <c r="C20" s="45" t="s">
        <v>150</v>
      </c>
    </row>
    <row r="21" spans="1:3" ht="15.75" thickBot="1">
      <c r="A21" s="21"/>
      <c r="B21" s="43"/>
      <c r="C21" s="45" t="s">
        <v>143</v>
      </c>
    </row>
    <row r="22" spans="1:3" ht="15">
      <c r="A22" s="37"/>
      <c r="B22" s="38"/>
      <c r="C22" s="138"/>
    </row>
    <row r="23" spans="1:3" ht="15">
      <c r="A23" s="21" t="s">
        <v>4</v>
      </c>
      <c r="B23" s="238">
        <v>180.01</v>
      </c>
      <c r="C23" s="280">
        <v>166</v>
      </c>
    </row>
    <row r="24" spans="1:3" ht="15">
      <c r="A24" s="21" t="s">
        <v>5</v>
      </c>
      <c r="B24" s="238">
        <v>171.54</v>
      </c>
      <c r="C24" s="280">
        <v>183</v>
      </c>
    </row>
    <row r="25" spans="1:3" ht="15">
      <c r="A25" s="21" t="s">
        <v>6</v>
      </c>
      <c r="B25" s="238">
        <v>131.17</v>
      </c>
      <c r="C25" s="280">
        <v>172</v>
      </c>
    </row>
    <row r="26" spans="1:3" ht="15">
      <c r="A26" s="21" t="s">
        <v>7</v>
      </c>
      <c r="B26" s="238">
        <v>119.48</v>
      </c>
      <c r="C26" s="280">
        <v>148</v>
      </c>
    </row>
    <row r="27" spans="1:3" ht="15">
      <c r="A27" s="21" t="s">
        <v>8</v>
      </c>
      <c r="B27" s="238">
        <v>129.86</v>
      </c>
      <c r="C27" s="280">
        <v>164</v>
      </c>
    </row>
    <row r="28" spans="1:3" ht="15.75" thickBot="1">
      <c r="A28" s="46" t="s">
        <v>9</v>
      </c>
      <c r="B28" s="281">
        <v>157.23</v>
      </c>
      <c r="C28" s="282">
        <v>151</v>
      </c>
    </row>
    <row r="30" ht="15">
      <c r="B30" s="12"/>
    </row>
    <row r="31" spans="1:4" ht="15">
      <c r="A31" t="s">
        <v>160</v>
      </c>
      <c r="B31" s="12"/>
      <c r="C31" s="171">
        <v>3519.11</v>
      </c>
      <c r="D31" t="s">
        <v>151</v>
      </c>
    </row>
    <row r="32" spans="1:4" ht="15">
      <c r="A32" t="s">
        <v>152</v>
      </c>
      <c r="B32" s="12"/>
      <c r="C32" s="170">
        <v>4156</v>
      </c>
      <c r="D32" t="s">
        <v>153</v>
      </c>
    </row>
    <row r="33" ht="15">
      <c r="B33" s="12"/>
    </row>
    <row r="36" spans="2:3" ht="15">
      <c r="B36" s="36"/>
      <c r="C36" s="36"/>
    </row>
    <row r="37" spans="2:3" ht="15">
      <c r="B37" s="28"/>
      <c r="C37" s="218"/>
    </row>
    <row r="38" spans="2:3" ht="15">
      <c r="B38" s="28"/>
      <c r="C38" s="218"/>
    </row>
    <row r="39" spans="2:3" ht="15">
      <c r="B39" s="28"/>
      <c r="C39" s="218"/>
    </row>
    <row r="40" spans="2:3" ht="15">
      <c r="B40" s="28"/>
      <c r="C40" s="218"/>
    </row>
    <row r="41" spans="2:3" ht="15">
      <c r="B41" s="28"/>
      <c r="C41" s="218"/>
    </row>
    <row r="42" spans="2:3" ht="15">
      <c r="B42" s="28"/>
      <c r="C42" s="218"/>
    </row>
  </sheetData>
  <sheetProtection/>
  <mergeCells count="1">
    <mergeCell ref="B3:J3"/>
  </mergeCells>
  <printOptions/>
  <pageMargins left="0.17" right="0" top="0.5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PageLayoutView="0" workbookViewId="0" topLeftCell="A12">
      <selection activeCell="F79" sqref="F79"/>
    </sheetView>
  </sheetViews>
  <sheetFormatPr defaultColWidth="9.140625" defaultRowHeight="15"/>
  <cols>
    <col min="1" max="1" width="34.28125" style="0" customWidth="1"/>
    <col min="2" max="7" width="9.7109375" style="0" customWidth="1"/>
    <col min="8" max="13" width="9.7109375" style="0" hidden="1" customWidth="1"/>
    <col min="14" max="14" width="10.7109375" style="0" customWidth="1"/>
  </cols>
  <sheetData>
    <row r="1" s="156" customFormat="1" ht="15">
      <c r="A1" s="156" t="s">
        <v>224</v>
      </c>
    </row>
    <row r="3" ht="15.75" thickBot="1"/>
    <row r="4" spans="1:14" ht="15">
      <c r="A4" s="145" t="s">
        <v>161</v>
      </c>
      <c r="B4" s="306" t="s">
        <v>162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  <c r="N4" s="172"/>
    </row>
    <row r="5" spans="1:14" ht="15">
      <c r="A5" s="144"/>
      <c r="B5" s="113" t="s">
        <v>154</v>
      </c>
      <c r="C5" s="43" t="s">
        <v>155</v>
      </c>
      <c r="D5" s="43" t="s">
        <v>156</v>
      </c>
      <c r="E5" s="43" t="s">
        <v>157</v>
      </c>
      <c r="F5" s="43" t="s">
        <v>158</v>
      </c>
      <c r="G5" s="43" t="s">
        <v>159</v>
      </c>
      <c r="H5" s="43" t="s">
        <v>163</v>
      </c>
      <c r="I5" s="43" t="s">
        <v>164</v>
      </c>
      <c r="J5" s="43" t="s">
        <v>165</v>
      </c>
      <c r="K5" s="43" t="s">
        <v>166</v>
      </c>
      <c r="L5" s="43" t="s">
        <v>167</v>
      </c>
      <c r="M5" s="173" t="s">
        <v>168</v>
      </c>
      <c r="N5" s="174" t="s">
        <v>93</v>
      </c>
    </row>
    <row r="6" spans="1:14" ht="15.75" thickBot="1">
      <c r="A6" s="143"/>
      <c r="B6" s="46"/>
      <c r="C6" s="47"/>
      <c r="D6" s="47"/>
      <c r="E6" s="47"/>
      <c r="F6" s="47"/>
      <c r="G6" s="47"/>
      <c r="H6" s="47"/>
      <c r="I6" s="42"/>
      <c r="J6" s="42"/>
      <c r="K6" s="42"/>
      <c r="L6" s="42"/>
      <c r="M6" s="175"/>
      <c r="N6" s="176"/>
    </row>
    <row r="7" spans="1:14" ht="15" customHeight="1">
      <c r="A7" s="144" t="s">
        <v>169</v>
      </c>
      <c r="B7" s="259">
        <v>0</v>
      </c>
      <c r="C7" s="260">
        <v>0</v>
      </c>
      <c r="D7" s="260">
        <v>0</v>
      </c>
      <c r="E7" s="260">
        <v>0</v>
      </c>
      <c r="F7" s="260">
        <v>0</v>
      </c>
      <c r="G7" s="260">
        <v>0</v>
      </c>
      <c r="H7" s="26">
        <v>0</v>
      </c>
      <c r="I7" s="163">
        <v>0</v>
      </c>
      <c r="J7" s="163"/>
      <c r="K7" s="163"/>
      <c r="L7" s="163"/>
      <c r="M7" s="178"/>
      <c r="N7" s="179">
        <f>SUM(B7:M7)</f>
        <v>0</v>
      </c>
    </row>
    <row r="8" spans="1:14" ht="15" customHeight="1">
      <c r="A8" s="144" t="s">
        <v>170</v>
      </c>
      <c r="B8" s="259">
        <v>357</v>
      </c>
      <c r="C8" s="260">
        <v>0</v>
      </c>
      <c r="D8" s="260">
        <v>0</v>
      </c>
      <c r="E8" s="260">
        <v>0</v>
      </c>
      <c r="F8" s="260">
        <v>61</v>
      </c>
      <c r="G8" s="260">
        <v>0</v>
      </c>
      <c r="H8" s="26">
        <v>0</v>
      </c>
      <c r="I8" s="26">
        <v>0</v>
      </c>
      <c r="J8" s="26"/>
      <c r="K8" s="26"/>
      <c r="L8" s="26"/>
      <c r="M8" s="27"/>
      <c r="N8" s="179">
        <f>SUM(B8:M8)</f>
        <v>418</v>
      </c>
    </row>
    <row r="9" spans="1:14" ht="15" customHeight="1">
      <c r="A9" s="144" t="s">
        <v>171</v>
      </c>
      <c r="B9" s="259">
        <v>0</v>
      </c>
      <c r="C9" s="260">
        <v>273</v>
      </c>
      <c r="D9" s="260">
        <v>367</v>
      </c>
      <c r="E9" s="260">
        <v>0</v>
      </c>
      <c r="F9" s="260">
        <v>0</v>
      </c>
      <c r="G9" s="260">
        <v>0</v>
      </c>
      <c r="H9" s="26">
        <v>0</v>
      </c>
      <c r="I9" s="26">
        <v>0</v>
      </c>
      <c r="J9" s="26"/>
      <c r="K9" s="26"/>
      <c r="L9" s="26"/>
      <c r="M9" s="27"/>
      <c r="N9" s="179">
        <f aca="true" t="shared" si="0" ref="N9:N32">SUM(B9:M9)</f>
        <v>640</v>
      </c>
    </row>
    <row r="10" spans="1:14" ht="15" customHeight="1">
      <c r="A10" s="144" t="s">
        <v>172</v>
      </c>
      <c r="B10" s="259">
        <v>0</v>
      </c>
      <c r="C10" s="260">
        <v>0</v>
      </c>
      <c r="D10" s="260">
        <v>0</v>
      </c>
      <c r="E10" s="260">
        <v>0</v>
      </c>
      <c r="F10" s="260">
        <v>426</v>
      </c>
      <c r="G10" s="260">
        <v>0</v>
      </c>
      <c r="H10" s="26">
        <v>0</v>
      </c>
      <c r="I10" s="26">
        <v>0</v>
      </c>
      <c r="J10" s="26"/>
      <c r="K10" s="26"/>
      <c r="L10" s="26"/>
      <c r="M10" s="27"/>
      <c r="N10" s="179">
        <f t="shared" si="0"/>
        <v>426</v>
      </c>
    </row>
    <row r="11" spans="1:14" ht="15" customHeight="1">
      <c r="A11" s="144" t="s">
        <v>173</v>
      </c>
      <c r="B11" s="259">
        <v>0</v>
      </c>
      <c r="C11" s="260">
        <v>0</v>
      </c>
      <c r="D11" s="260">
        <v>296</v>
      </c>
      <c r="E11" s="260">
        <v>0</v>
      </c>
      <c r="F11" s="260">
        <v>0</v>
      </c>
      <c r="G11" s="260">
        <v>0</v>
      </c>
      <c r="H11" s="26">
        <v>0</v>
      </c>
      <c r="I11" s="26">
        <v>0</v>
      </c>
      <c r="J11" s="26"/>
      <c r="K11" s="26"/>
      <c r="L11" s="26"/>
      <c r="M11" s="27"/>
      <c r="N11" s="179">
        <f t="shared" si="0"/>
        <v>296</v>
      </c>
    </row>
    <row r="12" spans="1:14" ht="15" customHeight="1">
      <c r="A12" s="144" t="s">
        <v>174</v>
      </c>
      <c r="B12" s="259">
        <v>0</v>
      </c>
      <c r="C12" s="260">
        <v>58</v>
      </c>
      <c r="D12" s="260">
        <v>0</v>
      </c>
      <c r="E12" s="260">
        <v>0</v>
      </c>
      <c r="F12" s="260">
        <v>0</v>
      </c>
      <c r="G12" s="260">
        <v>0</v>
      </c>
      <c r="H12" s="26">
        <v>0</v>
      </c>
      <c r="I12" s="26">
        <v>0</v>
      </c>
      <c r="J12" s="26"/>
      <c r="K12" s="26"/>
      <c r="L12" s="26"/>
      <c r="M12" s="27"/>
      <c r="N12" s="179">
        <f t="shared" si="0"/>
        <v>58</v>
      </c>
    </row>
    <row r="13" spans="1:14" ht="15" customHeight="1">
      <c r="A13" s="144" t="s">
        <v>175</v>
      </c>
      <c r="B13" s="259">
        <v>0</v>
      </c>
      <c r="C13" s="260">
        <v>0</v>
      </c>
      <c r="D13" s="260">
        <v>161</v>
      </c>
      <c r="E13" s="260">
        <v>255</v>
      </c>
      <c r="F13" s="260">
        <v>0</v>
      </c>
      <c r="G13" s="260">
        <v>0</v>
      </c>
      <c r="H13" s="26">
        <v>0</v>
      </c>
      <c r="I13" s="26">
        <v>0</v>
      </c>
      <c r="J13" s="26"/>
      <c r="K13" s="26"/>
      <c r="L13" s="26"/>
      <c r="M13" s="27"/>
      <c r="N13" s="179">
        <f t="shared" si="0"/>
        <v>416</v>
      </c>
    </row>
    <row r="14" spans="1:14" ht="15" customHeight="1">
      <c r="A14" s="144" t="s">
        <v>176</v>
      </c>
      <c r="B14" s="259">
        <v>0</v>
      </c>
      <c r="C14" s="260">
        <v>0</v>
      </c>
      <c r="D14" s="260">
        <v>0</v>
      </c>
      <c r="E14" s="260">
        <v>362</v>
      </c>
      <c r="F14" s="260">
        <v>0</v>
      </c>
      <c r="G14" s="260">
        <v>0</v>
      </c>
      <c r="H14" s="26">
        <v>0</v>
      </c>
      <c r="I14" s="26">
        <v>0</v>
      </c>
      <c r="J14" s="26"/>
      <c r="K14" s="26"/>
      <c r="L14" s="26"/>
      <c r="M14" s="27"/>
      <c r="N14" s="179">
        <f t="shared" si="0"/>
        <v>362</v>
      </c>
    </row>
    <row r="15" spans="1:14" ht="15" customHeight="1">
      <c r="A15" s="144" t="s">
        <v>177</v>
      </c>
      <c r="B15" s="259">
        <v>0</v>
      </c>
      <c r="C15" s="260">
        <v>0</v>
      </c>
      <c r="D15" s="260">
        <v>0</v>
      </c>
      <c r="E15" s="260">
        <v>0</v>
      </c>
      <c r="F15" s="260">
        <v>242</v>
      </c>
      <c r="G15" s="260">
        <v>98</v>
      </c>
      <c r="H15" s="26"/>
      <c r="I15" s="26"/>
      <c r="J15" s="26"/>
      <c r="K15" s="26"/>
      <c r="L15" s="26"/>
      <c r="M15" s="27"/>
      <c r="N15" s="179">
        <f t="shared" si="0"/>
        <v>340</v>
      </c>
    </row>
    <row r="16" spans="1:14" ht="15" customHeight="1">
      <c r="A16" s="144" t="s">
        <v>178</v>
      </c>
      <c r="B16" s="259">
        <v>0</v>
      </c>
      <c r="C16" s="260">
        <v>0</v>
      </c>
      <c r="D16" s="260">
        <v>0</v>
      </c>
      <c r="E16" s="260">
        <v>0</v>
      </c>
      <c r="F16" s="260">
        <v>0</v>
      </c>
      <c r="G16" s="260">
        <v>122</v>
      </c>
      <c r="H16" s="26"/>
      <c r="I16" s="26"/>
      <c r="J16" s="26"/>
      <c r="K16" s="26"/>
      <c r="L16" s="26"/>
      <c r="M16" s="27"/>
      <c r="N16" s="179">
        <f t="shared" si="0"/>
        <v>122</v>
      </c>
    </row>
    <row r="17" spans="1:14" ht="15" customHeight="1">
      <c r="A17" s="144" t="s">
        <v>179</v>
      </c>
      <c r="B17" s="259">
        <v>0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"/>
      <c r="I17" s="26"/>
      <c r="J17" s="26"/>
      <c r="K17" s="26"/>
      <c r="L17" s="26"/>
      <c r="M17" s="27"/>
      <c r="N17" s="179">
        <f t="shared" si="0"/>
        <v>0</v>
      </c>
    </row>
    <row r="18" spans="1:14" ht="15" customHeight="1">
      <c r="A18" s="144" t="s">
        <v>207</v>
      </c>
      <c r="B18" s="259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"/>
      <c r="I18" s="26"/>
      <c r="J18" s="26"/>
      <c r="K18" s="26"/>
      <c r="L18" s="26"/>
      <c r="M18" s="27"/>
      <c r="N18" s="179">
        <f t="shared" si="0"/>
        <v>0</v>
      </c>
    </row>
    <row r="19" spans="1:14" ht="15" customHeight="1">
      <c r="A19" s="144" t="s">
        <v>180</v>
      </c>
      <c r="B19" s="259">
        <v>0</v>
      </c>
      <c r="C19" s="260">
        <v>0</v>
      </c>
      <c r="D19" s="260">
        <v>0</v>
      </c>
      <c r="E19" s="260">
        <v>0</v>
      </c>
      <c r="F19" s="260">
        <v>0</v>
      </c>
      <c r="G19" s="260">
        <v>283</v>
      </c>
      <c r="H19" s="26"/>
      <c r="I19" s="26"/>
      <c r="J19" s="26"/>
      <c r="K19" s="26"/>
      <c r="L19" s="26"/>
      <c r="M19" s="27"/>
      <c r="N19" s="179">
        <f t="shared" si="0"/>
        <v>283</v>
      </c>
    </row>
    <row r="20" spans="1:14" ht="15" customHeight="1">
      <c r="A20" s="144" t="s">
        <v>206</v>
      </c>
      <c r="B20" s="259">
        <v>0</v>
      </c>
      <c r="C20" s="260">
        <v>0</v>
      </c>
      <c r="D20" s="260">
        <v>0</v>
      </c>
      <c r="E20" s="260">
        <v>0</v>
      </c>
      <c r="F20" s="260">
        <v>0</v>
      </c>
      <c r="G20" s="260">
        <v>96</v>
      </c>
      <c r="H20" s="26"/>
      <c r="I20" s="26"/>
      <c r="J20" s="26"/>
      <c r="K20" s="26"/>
      <c r="L20" s="26"/>
      <c r="M20" s="27"/>
      <c r="N20" s="179">
        <f t="shared" si="0"/>
        <v>96</v>
      </c>
    </row>
    <row r="21" spans="1:14" ht="15" customHeight="1">
      <c r="A21" s="144" t="s">
        <v>181</v>
      </c>
      <c r="B21" s="259">
        <v>0</v>
      </c>
      <c r="C21" s="260">
        <v>0</v>
      </c>
      <c r="D21" s="260">
        <v>0</v>
      </c>
      <c r="E21" s="260">
        <v>0</v>
      </c>
      <c r="F21" s="260">
        <v>171</v>
      </c>
      <c r="G21" s="260">
        <v>76</v>
      </c>
      <c r="H21" s="26">
        <v>0</v>
      </c>
      <c r="I21" s="26">
        <v>0</v>
      </c>
      <c r="J21" s="26"/>
      <c r="K21" s="26"/>
      <c r="L21" s="26"/>
      <c r="M21" s="27"/>
      <c r="N21" s="179">
        <f t="shared" si="0"/>
        <v>247</v>
      </c>
    </row>
    <row r="22" spans="1:14" ht="15" customHeight="1">
      <c r="A22" s="144" t="s">
        <v>182</v>
      </c>
      <c r="B22" s="259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">
        <v>0</v>
      </c>
      <c r="I22" s="26">
        <v>0</v>
      </c>
      <c r="J22" s="26"/>
      <c r="K22" s="26"/>
      <c r="L22" s="26"/>
      <c r="M22" s="27"/>
      <c r="N22" s="179">
        <f t="shared" si="0"/>
        <v>0</v>
      </c>
    </row>
    <row r="23" spans="1:14" ht="15" customHeight="1">
      <c r="A23" s="144" t="s">
        <v>183</v>
      </c>
      <c r="B23" s="259">
        <v>0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">
        <v>0</v>
      </c>
      <c r="I23" s="26">
        <v>0</v>
      </c>
      <c r="J23" s="26"/>
      <c r="K23" s="26"/>
      <c r="L23" s="26"/>
      <c r="M23" s="27"/>
      <c r="N23" s="179">
        <f t="shared" si="0"/>
        <v>0</v>
      </c>
    </row>
    <row r="24" spans="1:14" ht="15" customHeight="1">
      <c r="A24" s="144" t="s">
        <v>184</v>
      </c>
      <c r="B24" s="259">
        <v>0</v>
      </c>
      <c r="C24" s="260">
        <v>0</v>
      </c>
      <c r="D24" s="260">
        <v>0</v>
      </c>
      <c r="E24" s="260">
        <v>220</v>
      </c>
      <c r="F24" s="260">
        <v>0</v>
      </c>
      <c r="G24" s="260">
        <v>0</v>
      </c>
      <c r="H24" s="26">
        <v>0</v>
      </c>
      <c r="I24" s="26">
        <v>0</v>
      </c>
      <c r="J24" s="26"/>
      <c r="K24" s="26"/>
      <c r="L24" s="26"/>
      <c r="M24" s="27"/>
      <c r="N24" s="179">
        <f t="shared" si="0"/>
        <v>220</v>
      </c>
    </row>
    <row r="25" spans="1:14" ht="15" customHeight="1">
      <c r="A25" s="144" t="s">
        <v>185</v>
      </c>
      <c r="B25" s="259">
        <v>0</v>
      </c>
      <c r="C25" s="260">
        <v>0</v>
      </c>
      <c r="D25" s="260">
        <v>137</v>
      </c>
      <c r="E25" s="260">
        <v>0</v>
      </c>
      <c r="F25" s="260">
        <v>0</v>
      </c>
      <c r="G25" s="260">
        <v>0</v>
      </c>
      <c r="H25" s="26">
        <v>0</v>
      </c>
      <c r="I25" s="26">
        <v>0</v>
      </c>
      <c r="J25" s="26"/>
      <c r="K25" s="26"/>
      <c r="L25" s="26"/>
      <c r="M25" s="27"/>
      <c r="N25" s="179">
        <f t="shared" si="0"/>
        <v>137</v>
      </c>
    </row>
    <row r="26" spans="1:14" ht="15" customHeight="1">
      <c r="A26" s="144" t="s">
        <v>186</v>
      </c>
      <c r="B26" s="259">
        <v>0</v>
      </c>
      <c r="C26" s="260">
        <v>131</v>
      </c>
      <c r="D26" s="260">
        <v>0</v>
      </c>
      <c r="E26" s="260">
        <v>0</v>
      </c>
      <c r="F26" s="260">
        <v>0</v>
      </c>
      <c r="G26" s="260">
        <v>0</v>
      </c>
      <c r="H26" s="26">
        <v>0</v>
      </c>
      <c r="I26" s="26">
        <v>0</v>
      </c>
      <c r="J26" s="26"/>
      <c r="K26" s="26"/>
      <c r="L26" s="26"/>
      <c r="M26" s="27"/>
      <c r="N26" s="179">
        <f t="shared" si="0"/>
        <v>131</v>
      </c>
    </row>
    <row r="27" spans="1:14" ht="15" customHeight="1">
      <c r="A27" s="144" t="s">
        <v>187</v>
      </c>
      <c r="B27" s="259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280</v>
      </c>
      <c r="H27" s="26">
        <v>0</v>
      </c>
      <c r="I27" s="26">
        <v>0</v>
      </c>
      <c r="J27" s="26"/>
      <c r="K27" s="26"/>
      <c r="L27" s="26"/>
      <c r="M27" s="27"/>
      <c r="N27" s="179">
        <f t="shared" si="0"/>
        <v>280</v>
      </c>
    </row>
    <row r="28" spans="1:14" ht="15" customHeight="1">
      <c r="A28" s="144" t="s">
        <v>188</v>
      </c>
      <c r="B28" s="259">
        <v>0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">
        <v>0</v>
      </c>
      <c r="I28" s="26">
        <v>0</v>
      </c>
      <c r="J28" s="26"/>
      <c r="K28" s="26"/>
      <c r="L28" s="26"/>
      <c r="M28" s="27"/>
      <c r="N28" s="179">
        <f t="shared" si="0"/>
        <v>0</v>
      </c>
    </row>
    <row r="29" spans="1:14" ht="15" customHeight="1">
      <c r="A29" s="144" t="s">
        <v>189</v>
      </c>
      <c r="B29" s="259">
        <v>0</v>
      </c>
      <c r="C29" s="260">
        <v>100</v>
      </c>
      <c r="D29" s="260">
        <v>152</v>
      </c>
      <c r="E29" s="260">
        <v>0</v>
      </c>
      <c r="F29" s="260">
        <v>0</v>
      </c>
      <c r="G29" s="260">
        <v>0</v>
      </c>
      <c r="H29" s="26">
        <v>0</v>
      </c>
      <c r="I29" s="26">
        <v>0</v>
      </c>
      <c r="J29" s="26"/>
      <c r="K29" s="26"/>
      <c r="L29" s="26"/>
      <c r="M29" s="27"/>
      <c r="N29" s="179">
        <f t="shared" si="0"/>
        <v>252</v>
      </c>
    </row>
    <row r="30" spans="1:14" ht="15" customHeight="1">
      <c r="A30" s="144" t="s">
        <v>204</v>
      </c>
      <c r="B30" s="259">
        <v>0</v>
      </c>
      <c r="C30" s="260">
        <v>0</v>
      </c>
      <c r="D30" s="260">
        <v>0</v>
      </c>
      <c r="E30" s="260">
        <v>0</v>
      </c>
      <c r="F30" s="260">
        <v>108</v>
      </c>
      <c r="G30" s="260">
        <v>0</v>
      </c>
      <c r="H30" s="26"/>
      <c r="I30" s="26"/>
      <c r="J30" s="26"/>
      <c r="K30" s="26"/>
      <c r="L30" s="26"/>
      <c r="M30" s="27"/>
      <c r="N30" s="179">
        <f t="shared" si="0"/>
        <v>108</v>
      </c>
    </row>
    <row r="31" spans="1:14" ht="15" customHeight="1">
      <c r="A31" s="144" t="s">
        <v>205</v>
      </c>
      <c r="B31" s="259">
        <v>0</v>
      </c>
      <c r="C31" s="260">
        <v>0</v>
      </c>
      <c r="D31" s="260">
        <v>0</v>
      </c>
      <c r="E31" s="260">
        <v>0</v>
      </c>
      <c r="F31" s="260"/>
      <c r="G31" s="260">
        <v>0</v>
      </c>
      <c r="H31" s="26"/>
      <c r="I31" s="26"/>
      <c r="J31" s="26"/>
      <c r="K31" s="26"/>
      <c r="L31" s="26"/>
      <c r="M31" s="27"/>
      <c r="N31" s="179">
        <f t="shared" si="0"/>
        <v>0</v>
      </c>
    </row>
    <row r="32" spans="1:14" ht="15" customHeight="1" thickBot="1">
      <c r="A32" s="144" t="s">
        <v>203</v>
      </c>
      <c r="B32" s="259">
        <v>772</v>
      </c>
      <c r="C32" s="260">
        <v>710</v>
      </c>
      <c r="D32" s="260">
        <v>841</v>
      </c>
      <c r="E32" s="260">
        <v>668</v>
      </c>
      <c r="F32" s="260">
        <v>841</v>
      </c>
      <c r="G32" s="260">
        <v>792</v>
      </c>
      <c r="H32" s="26">
        <v>0</v>
      </c>
      <c r="I32" s="32">
        <v>0</v>
      </c>
      <c r="J32" s="32"/>
      <c r="K32" s="32"/>
      <c r="L32" s="32"/>
      <c r="M32" s="180"/>
      <c r="N32" s="179">
        <f t="shared" si="0"/>
        <v>4624</v>
      </c>
    </row>
    <row r="33" spans="1:14" ht="15" customHeight="1">
      <c r="A33" s="145"/>
      <c r="B33" s="106"/>
      <c r="C33" s="181"/>
      <c r="D33" s="38"/>
      <c r="E33" s="38"/>
      <c r="F33" s="38"/>
      <c r="G33" s="38"/>
      <c r="H33" s="38"/>
      <c r="I33" s="42"/>
      <c r="J33" s="42"/>
      <c r="K33" s="42"/>
      <c r="L33" s="42"/>
      <c r="M33" s="175"/>
      <c r="N33" s="182"/>
    </row>
    <row r="34" spans="1:14" s="156" customFormat="1" ht="15" customHeight="1" thickBot="1">
      <c r="A34" s="176" t="s">
        <v>93</v>
      </c>
      <c r="B34" s="183">
        <f aca="true" t="shared" si="1" ref="B34:N34">SUM(B7:B32)</f>
        <v>1129</v>
      </c>
      <c r="C34" s="166">
        <f t="shared" si="1"/>
        <v>1272</v>
      </c>
      <c r="D34" s="166">
        <f>SUM(D7:D32)</f>
        <v>1954</v>
      </c>
      <c r="E34" s="166">
        <f>SUM(E7:E32)</f>
        <v>1505</v>
      </c>
      <c r="F34" s="166">
        <f>SUM(F7:F32)</f>
        <v>1849</v>
      </c>
      <c r="G34" s="166">
        <f t="shared" si="1"/>
        <v>1747</v>
      </c>
      <c r="H34" s="166">
        <f t="shared" si="1"/>
        <v>0</v>
      </c>
      <c r="I34" s="166">
        <f t="shared" si="1"/>
        <v>0</v>
      </c>
      <c r="J34" s="166">
        <f t="shared" si="1"/>
        <v>0</v>
      </c>
      <c r="K34" s="166">
        <f t="shared" si="1"/>
        <v>0</v>
      </c>
      <c r="L34" s="166">
        <f t="shared" si="1"/>
        <v>0</v>
      </c>
      <c r="M34" s="166">
        <f t="shared" si="1"/>
        <v>0</v>
      </c>
      <c r="N34" s="184">
        <f t="shared" si="1"/>
        <v>9456</v>
      </c>
    </row>
    <row r="36" ht="15">
      <c r="A36" t="s">
        <v>94</v>
      </c>
    </row>
    <row r="37" spans="1:3" ht="15">
      <c r="A37" s="185" t="s">
        <v>191</v>
      </c>
      <c r="B37" s="12">
        <v>4832</v>
      </c>
      <c r="C37" t="s">
        <v>192</v>
      </c>
    </row>
    <row r="38" spans="1:3" ht="15">
      <c r="A38" s="185" t="s">
        <v>193</v>
      </c>
      <c r="B38" s="12">
        <v>4624</v>
      </c>
      <c r="C38" t="s">
        <v>192</v>
      </c>
    </row>
    <row r="39" ht="15">
      <c r="B39" s="12"/>
    </row>
    <row r="40" ht="15">
      <c r="B40" s="12"/>
    </row>
    <row r="41" s="156" customFormat="1" ht="15">
      <c r="A41" s="156" t="s">
        <v>225</v>
      </c>
    </row>
    <row r="43" ht="15.75" thickBot="1"/>
    <row r="44" spans="1:3" ht="15">
      <c r="A44" s="145" t="s">
        <v>161</v>
      </c>
      <c r="B44" s="186" t="s">
        <v>84</v>
      </c>
      <c r="C44" s="187" t="s">
        <v>223</v>
      </c>
    </row>
    <row r="45" spans="1:3" ht="15">
      <c r="A45" s="144"/>
      <c r="B45" s="21"/>
      <c r="C45" s="52"/>
    </row>
    <row r="46" spans="1:3" ht="15.75" thickBot="1">
      <c r="A46" s="143"/>
      <c r="B46" s="21"/>
      <c r="C46" s="52"/>
    </row>
    <row r="47" spans="1:3" ht="15" customHeight="1">
      <c r="A47" s="144" t="s">
        <v>169</v>
      </c>
      <c r="B47" s="178">
        <v>148</v>
      </c>
      <c r="C47" s="261">
        <v>0</v>
      </c>
    </row>
    <row r="48" spans="1:3" ht="15" customHeight="1">
      <c r="A48" s="144" t="s">
        <v>170</v>
      </c>
      <c r="B48" s="27">
        <v>488</v>
      </c>
      <c r="C48" s="262">
        <v>418</v>
      </c>
    </row>
    <row r="49" spans="1:3" ht="15" customHeight="1">
      <c r="A49" s="144" t="s">
        <v>171</v>
      </c>
      <c r="B49" s="27">
        <v>279</v>
      </c>
      <c r="C49" s="262">
        <v>640</v>
      </c>
    </row>
    <row r="50" spans="1:3" ht="15" customHeight="1">
      <c r="A50" s="144" t="s">
        <v>172</v>
      </c>
      <c r="B50" s="27">
        <v>818</v>
      </c>
      <c r="C50" s="262">
        <v>426</v>
      </c>
    </row>
    <row r="51" spans="1:3" ht="15" customHeight="1">
      <c r="A51" s="144" t="s">
        <v>173</v>
      </c>
      <c r="B51" s="27">
        <v>0</v>
      </c>
      <c r="C51" s="262">
        <v>296</v>
      </c>
    </row>
    <row r="52" spans="1:3" ht="15" customHeight="1">
      <c r="A52" s="144" t="s">
        <v>174</v>
      </c>
      <c r="B52" s="27">
        <v>1122</v>
      </c>
      <c r="C52" s="262">
        <v>58</v>
      </c>
    </row>
    <row r="53" spans="1:3" ht="15" customHeight="1">
      <c r="A53" s="144" t="s">
        <v>175</v>
      </c>
      <c r="B53" s="27">
        <v>312</v>
      </c>
      <c r="C53" s="262">
        <v>416</v>
      </c>
    </row>
    <row r="54" spans="1:3" ht="15" customHeight="1">
      <c r="A54" s="144" t="s">
        <v>176</v>
      </c>
      <c r="B54" s="27">
        <v>0</v>
      </c>
      <c r="C54" s="262">
        <v>362</v>
      </c>
    </row>
    <row r="55" spans="1:3" ht="15" customHeight="1">
      <c r="A55" s="144" t="s">
        <v>177</v>
      </c>
      <c r="B55" s="27">
        <v>299</v>
      </c>
      <c r="C55" s="262">
        <v>340</v>
      </c>
    </row>
    <row r="56" spans="1:3" ht="15" customHeight="1">
      <c r="A56" s="144" t="s">
        <v>178</v>
      </c>
      <c r="B56" s="27">
        <v>0</v>
      </c>
      <c r="C56" s="262">
        <v>122</v>
      </c>
    </row>
    <row r="57" spans="1:3" ht="15" customHeight="1">
      <c r="A57" s="144" t="s">
        <v>179</v>
      </c>
      <c r="B57" s="27">
        <v>0</v>
      </c>
      <c r="C57" s="262">
        <v>0</v>
      </c>
    </row>
    <row r="58" spans="1:3" ht="15" customHeight="1">
      <c r="A58" s="144" t="s">
        <v>207</v>
      </c>
      <c r="B58" s="27">
        <v>72</v>
      </c>
      <c r="C58" s="262">
        <v>0</v>
      </c>
    </row>
    <row r="59" spans="1:3" ht="15" customHeight="1">
      <c r="A59" s="144" t="s">
        <v>180</v>
      </c>
      <c r="B59" s="27">
        <v>0</v>
      </c>
      <c r="C59" s="262">
        <v>283</v>
      </c>
    </row>
    <row r="60" spans="1:3" ht="15" customHeight="1">
      <c r="A60" s="144" t="s">
        <v>206</v>
      </c>
      <c r="B60" s="27">
        <v>149</v>
      </c>
      <c r="C60" s="262">
        <v>96</v>
      </c>
    </row>
    <row r="61" spans="1:3" ht="15" customHeight="1">
      <c r="A61" s="144" t="s">
        <v>181</v>
      </c>
      <c r="B61" s="27">
        <v>168</v>
      </c>
      <c r="C61" s="262">
        <v>247</v>
      </c>
    </row>
    <row r="62" spans="1:3" ht="15" customHeight="1">
      <c r="A62" s="144" t="s">
        <v>182</v>
      </c>
      <c r="B62" s="27">
        <v>129</v>
      </c>
      <c r="C62" s="262">
        <v>0</v>
      </c>
    </row>
    <row r="63" spans="1:3" ht="15" customHeight="1">
      <c r="A63" s="144" t="s">
        <v>183</v>
      </c>
      <c r="B63" s="27">
        <v>0</v>
      </c>
      <c r="C63" s="262">
        <v>0</v>
      </c>
    </row>
    <row r="64" spans="1:3" ht="15" customHeight="1">
      <c r="A64" s="144" t="s">
        <v>184</v>
      </c>
      <c r="B64" s="27">
        <v>233</v>
      </c>
      <c r="C64" s="262">
        <v>220</v>
      </c>
    </row>
    <row r="65" spans="1:3" ht="15" customHeight="1">
      <c r="A65" s="144" t="s">
        <v>185</v>
      </c>
      <c r="B65" s="27">
        <v>0</v>
      </c>
      <c r="C65" s="262">
        <v>137</v>
      </c>
    </row>
    <row r="66" spans="1:3" ht="15" customHeight="1">
      <c r="A66" s="144" t="s">
        <v>186</v>
      </c>
      <c r="B66" s="27">
        <v>62</v>
      </c>
      <c r="C66" s="262">
        <v>131</v>
      </c>
    </row>
    <row r="67" spans="1:3" ht="15" customHeight="1">
      <c r="A67" s="144" t="s">
        <v>187</v>
      </c>
      <c r="B67" s="27">
        <v>335</v>
      </c>
      <c r="C67" s="262">
        <v>280</v>
      </c>
    </row>
    <row r="68" spans="1:3" ht="15" customHeight="1">
      <c r="A68" s="144" t="s">
        <v>188</v>
      </c>
      <c r="B68" s="27">
        <v>0</v>
      </c>
      <c r="C68" s="262">
        <v>0</v>
      </c>
    </row>
    <row r="69" spans="1:3" ht="15" customHeight="1">
      <c r="A69" s="144" t="s">
        <v>189</v>
      </c>
      <c r="B69" s="27">
        <v>0</v>
      </c>
      <c r="C69" s="262">
        <v>252</v>
      </c>
    </row>
    <row r="70" spans="1:3" ht="15" customHeight="1">
      <c r="A70" s="144" t="s">
        <v>204</v>
      </c>
      <c r="B70" s="27">
        <v>169</v>
      </c>
      <c r="C70" s="262">
        <v>108</v>
      </c>
    </row>
    <row r="71" spans="1:3" ht="15" customHeight="1">
      <c r="A71" s="144" t="s">
        <v>205</v>
      </c>
      <c r="B71" s="27">
        <v>141</v>
      </c>
      <c r="C71" s="262">
        <v>0</v>
      </c>
    </row>
    <row r="72" spans="1:3" ht="15" customHeight="1" thickBot="1">
      <c r="A72" s="144" t="s">
        <v>190</v>
      </c>
      <c r="B72" s="180">
        <v>5220</v>
      </c>
      <c r="C72" s="263">
        <f>N32</f>
        <v>4624</v>
      </c>
    </row>
    <row r="73" spans="1:3" ht="15">
      <c r="A73" s="145"/>
      <c r="B73" s="177"/>
      <c r="C73" s="29"/>
    </row>
    <row r="74" spans="1:3" ht="15.75" thickBot="1">
      <c r="A74" s="176" t="s">
        <v>93</v>
      </c>
      <c r="B74" s="183">
        <f>SUM(B47:B73)</f>
        <v>10144</v>
      </c>
      <c r="C74" s="168">
        <f>SUM(C47:C73)</f>
        <v>9456</v>
      </c>
    </row>
  </sheetData>
  <sheetProtection/>
  <mergeCells count="1">
    <mergeCell ref="B4:M4"/>
  </mergeCells>
  <printOptions/>
  <pageMargins left="0.56" right="0.18" top="0.85" bottom="0.1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zoomScalePageLayoutView="0" workbookViewId="0" topLeftCell="A22">
      <selection activeCell="E62" sqref="E62"/>
    </sheetView>
  </sheetViews>
  <sheetFormatPr defaultColWidth="9.140625" defaultRowHeight="15"/>
  <cols>
    <col min="1" max="1" width="28.57421875" style="0" customWidth="1"/>
    <col min="2" max="7" width="10.57421875" style="0" customWidth="1"/>
    <col min="8" max="13" width="10.57421875" style="0" hidden="1" customWidth="1"/>
    <col min="14" max="14" width="10.57421875" style="0" customWidth="1"/>
  </cols>
  <sheetData>
    <row r="1" s="156" customFormat="1" ht="15">
      <c r="A1" s="156" t="s">
        <v>221</v>
      </c>
    </row>
    <row r="2" s="156" customFormat="1" ht="15"/>
    <row r="3" ht="15.75" thickBot="1"/>
    <row r="4" spans="1:14" ht="15">
      <c r="A4" s="145" t="s">
        <v>161</v>
      </c>
      <c r="B4" s="306" t="s">
        <v>194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172"/>
    </row>
    <row r="5" spans="1:14" ht="15">
      <c r="A5" s="144"/>
      <c r="B5" s="188" t="s">
        <v>154</v>
      </c>
      <c r="C5" s="188" t="s">
        <v>155</v>
      </c>
      <c r="D5" s="188" t="s">
        <v>156</v>
      </c>
      <c r="E5" s="188" t="s">
        <v>157</v>
      </c>
      <c r="F5" s="188" t="s">
        <v>158</v>
      </c>
      <c r="G5" s="111" t="s">
        <v>159</v>
      </c>
      <c r="H5" s="148" t="s">
        <v>163</v>
      </c>
      <c r="I5" s="147" t="s">
        <v>164</v>
      </c>
      <c r="J5" s="189" t="s">
        <v>165</v>
      </c>
      <c r="K5" s="148" t="s">
        <v>166</v>
      </c>
      <c r="L5" s="148" t="s">
        <v>167</v>
      </c>
      <c r="M5" s="189" t="s">
        <v>168</v>
      </c>
      <c r="N5" s="174" t="s">
        <v>93</v>
      </c>
    </row>
    <row r="6" spans="1:14" ht="15.75" thickBot="1">
      <c r="A6" s="143"/>
      <c r="B6" s="190"/>
      <c r="C6" s="47"/>
      <c r="D6" s="47"/>
      <c r="E6" s="47"/>
      <c r="F6" s="47"/>
      <c r="G6" s="191"/>
      <c r="H6" s="47"/>
      <c r="I6" s="151"/>
      <c r="J6" s="191"/>
      <c r="K6" s="47"/>
      <c r="L6" s="47"/>
      <c r="M6" s="191"/>
      <c r="N6" s="176"/>
    </row>
    <row r="7" spans="1:14" ht="15">
      <c r="A7" s="145" t="s">
        <v>195</v>
      </c>
      <c r="B7" s="264">
        <v>12</v>
      </c>
      <c r="C7" s="265">
        <v>14</v>
      </c>
      <c r="D7" s="265">
        <v>23</v>
      </c>
      <c r="E7" s="265">
        <v>16</v>
      </c>
      <c r="F7" s="265">
        <v>21</v>
      </c>
      <c r="G7" s="266">
        <v>17</v>
      </c>
      <c r="H7" s="201"/>
      <c r="I7" s="202"/>
      <c r="J7" s="194"/>
      <c r="K7" s="201"/>
      <c r="L7" s="201"/>
      <c r="M7" s="194"/>
      <c r="N7" s="203">
        <f>SUM(B7:J7)</f>
        <v>103</v>
      </c>
    </row>
    <row r="8" spans="1:14" ht="15" customHeight="1">
      <c r="A8" s="144" t="s">
        <v>196</v>
      </c>
      <c r="B8" s="267">
        <v>63</v>
      </c>
      <c r="C8" s="268">
        <v>58</v>
      </c>
      <c r="D8" s="268">
        <v>92</v>
      </c>
      <c r="E8" s="268">
        <v>64</v>
      </c>
      <c r="F8" s="268">
        <v>44</v>
      </c>
      <c r="G8" s="269">
        <v>68</v>
      </c>
      <c r="H8" s="205"/>
      <c r="I8" s="206"/>
      <c r="J8" s="196"/>
      <c r="K8" s="205"/>
      <c r="L8" s="205"/>
      <c r="M8" s="196"/>
      <c r="N8" s="207">
        <f aca="true" t="shared" si="0" ref="N8:N23">SUM(B8:K8)</f>
        <v>389</v>
      </c>
    </row>
    <row r="9" spans="1:14" ht="15" customHeight="1">
      <c r="A9" s="144" t="s">
        <v>171</v>
      </c>
      <c r="B9" s="267">
        <v>0</v>
      </c>
      <c r="C9" s="268">
        <v>28</v>
      </c>
      <c r="D9" s="268">
        <v>16</v>
      </c>
      <c r="E9" s="268">
        <v>0</v>
      </c>
      <c r="F9" s="268">
        <v>0</v>
      </c>
      <c r="G9" s="269">
        <v>0</v>
      </c>
      <c r="H9" s="205"/>
      <c r="I9" s="206"/>
      <c r="J9" s="196"/>
      <c r="K9" s="205"/>
      <c r="L9" s="205"/>
      <c r="M9" s="196"/>
      <c r="N9" s="207">
        <f t="shared" si="0"/>
        <v>44</v>
      </c>
    </row>
    <row r="10" spans="1:14" ht="15" customHeight="1">
      <c r="A10" s="144" t="s">
        <v>173</v>
      </c>
      <c r="B10" s="267">
        <v>0</v>
      </c>
      <c r="C10" s="268">
        <v>0</v>
      </c>
      <c r="D10" s="268">
        <v>20</v>
      </c>
      <c r="E10" s="268">
        <v>0</v>
      </c>
      <c r="F10" s="268">
        <v>0</v>
      </c>
      <c r="G10" s="269">
        <v>0</v>
      </c>
      <c r="H10" s="205"/>
      <c r="I10" s="206"/>
      <c r="J10" s="196"/>
      <c r="K10" s="205"/>
      <c r="L10" s="205"/>
      <c r="M10" s="196"/>
      <c r="N10" s="207">
        <f t="shared" si="0"/>
        <v>20</v>
      </c>
    </row>
    <row r="11" spans="1:14" ht="15" customHeight="1">
      <c r="A11" s="144" t="s">
        <v>174</v>
      </c>
      <c r="B11" s="267">
        <v>0</v>
      </c>
      <c r="C11" s="268">
        <v>0</v>
      </c>
      <c r="D11" s="268">
        <v>0</v>
      </c>
      <c r="E11" s="268">
        <v>0</v>
      </c>
      <c r="F11" s="268">
        <v>0</v>
      </c>
      <c r="G11" s="269">
        <v>0</v>
      </c>
      <c r="H11" s="205"/>
      <c r="I11" s="206"/>
      <c r="J11" s="196"/>
      <c r="K11" s="205"/>
      <c r="L11" s="205"/>
      <c r="M11" s="196"/>
      <c r="N11" s="207">
        <f t="shared" si="0"/>
        <v>0</v>
      </c>
    </row>
    <row r="12" spans="1:14" ht="15" customHeight="1">
      <c r="A12" s="144" t="s">
        <v>175</v>
      </c>
      <c r="B12" s="267">
        <v>0</v>
      </c>
      <c r="C12" s="268">
        <v>0</v>
      </c>
      <c r="D12" s="268">
        <v>8</v>
      </c>
      <c r="E12" s="268">
        <v>10</v>
      </c>
      <c r="F12" s="268">
        <v>0</v>
      </c>
      <c r="G12" s="269">
        <v>0</v>
      </c>
      <c r="H12" s="205"/>
      <c r="I12" s="206"/>
      <c r="J12" s="196"/>
      <c r="K12" s="205"/>
      <c r="L12" s="205"/>
      <c r="M12" s="196"/>
      <c r="N12" s="207">
        <f t="shared" si="0"/>
        <v>18</v>
      </c>
    </row>
    <row r="13" spans="1:14" ht="15" customHeight="1">
      <c r="A13" s="144" t="s">
        <v>172</v>
      </c>
      <c r="B13" s="267">
        <v>0</v>
      </c>
      <c r="C13" s="268">
        <v>0</v>
      </c>
      <c r="D13" s="268">
        <v>0</v>
      </c>
      <c r="E13" s="268">
        <v>0</v>
      </c>
      <c r="F13" s="268">
        <v>20</v>
      </c>
      <c r="G13" s="269">
        <v>0</v>
      </c>
      <c r="H13" s="205"/>
      <c r="I13" s="206"/>
      <c r="J13" s="196"/>
      <c r="K13" s="205"/>
      <c r="L13" s="205"/>
      <c r="M13" s="196"/>
      <c r="N13" s="207">
        <f t="shared" si="0"/>
        <v>20</v>
      </c>
    </row>
    <row r="14" spans="1:14" ht="15" customHeight="1">
      <c r="A14" s="144" t="s">
        <v>176</v>
      </c>
      <c r="B14" s="267">
        <v>0</v>
      </c>
      <c r="C14" s="268">
        <v>0</v>
      </c>
      <c r="D14" s="268">
        <v>0</v>
      </c>
      <c r="E14" s="268">
        <v>22</v>
      </c>
      <c r="F14" s="268">
        <v>0</v>
      </c>
      <c r="G14" s="269">
        <v>0</v>
      </c>
      <c r="H14" s="205"/>
      <c r="I14" s="206"/>
      <c r="J14" s="196"/>
      <c r="K14" s="205"/>
      <c r="L14" s="205"/>
      <c r="M14" s="196"/>
      <c r="N14" s="207">
        <f t="shared" si="0"/>
        <v>22</v>
      </c>
    </row>
    <row r="15" spans="1:14" ht="15" customHeight="1">
      <c r="A15" s="144" t="s">
        <v>197</v>
      </c>
      <c r="B15" s="267">
        <v>0</v>
      </c>
      <c r="C15" s="268">
        <v>0</v>
      </c>
      <c r="D15" s="268">
        <v>0</v>
      </c>
      <c r="E15" s="268">
        <v>0</v>
      </c>
      <c r="F15" s="268">
        <v>14</v>
      </c>
      <c r="G15" s="269">
        <v>10</v>
      </c>
      <c r="H15" s="205"/>
      <c r="I15" s="206"/>
      <c r="J15" s="196"/>
      <c r="K15" s="205"/>
      <c r="L15" s="205"/>
      <c r="M15" s="196"/>
      <c r="N15" s="207">
        <f t="shared" si="0"/>
        <v>24</v>
      </c>
    </row>
    <row r="16" spans="1:14" ht="15" customHeight="1">
      <c r="A16" s="144" t="s">
        <v>178</v>
      </c>
      <c r="B16" s="267">
        <v>0</v>
      </c>
      <c r="C16" s="268">
        <v>0</v>
      </c>
      <c r="D16" s="268">
        <v>0</v>
      </c>
      <c r="E16" s="268">
        <v>0</v>
      </c>
      <c r="F16" s="268">
        <v>0</v>
      </c>
      <c r="G16" s="269">
        <v>10</v>
      </c>
      <c r="H16" s="205"/>
      <c r="I16" s="206"/>
      <c r="J16" s="196"/>
      <c r="K16" s="205"/>
      <c r="L16" s="205"/>
      <c r="M16" s="196"/>
      <c r="N16" s="207">
        <f t="shared" si="0"/>
        <v>10</v>
      </c>
    </row>
    <row r="17" spans="1:14" ht="15" customHeight="1">
      <c r="A17" s="144" t="s">
        <v>198</v>
      </c>
      <c r="B17" s="267">
        <v>0</v>
      </c>
      <c r="C17" s="268">
        <v>0</v>
      </c>
      <c r="D17" s="268">
        <v>0</v>
      </c>
      <c r="E17" s="268">
        <v>0</v>
      </c>
      <c r="F17" s="268">
        <v>0</v>
      </c>
      <c r="G17" s="269">
        <v>0</v>
      </c>
      <c r="H17" s="205"/>
      <c r="I17" s="206"/>
      <c r="J17" s="196"/>
      <c r="K17" s="205"/>
      <c r="L17" s="205"/>
      <c r="M17" s="196"/>
      <c r="N17" s="207">
        <f t="shared" si="0"/>
        <v>0</v>
      </c>
    </row>
    <row r="18" spans="1:14" ht="15" customHeight="1">
      <c r="A18" s="144" t="s">
        <v>208</v>
      </c>
      <c r="B18" s="267">
        <v>0</v>
      </c>
      <c r="C18" s="268">
        <v>0</v>
      </c>
      <c r="D18" s="268">
        <v>0</v>
      </c>
      <c r="E18" s="268">
        <v>0</v>
      </c>
      <c r="F18" s="268">
        <v>0</v>
      </c>
      <c r="G18" s="269">
        <v>0</v>
      </c>
      <c r="H18" s="205"/>
      <c r="I18" s="206"/>
      <c r="J18" s="196"/>
      <c r="K18" s="205"/>
      <c r="L18" s="205"/>
      <c r="M18" s="196"/>
      <c r="N18" s="207">
        <f t="shared" si="0"/>
        <v>0</v>
      </c>
    </row>
    <row r="19" spans="1:14" ht="15" customHeight="1">
      <c r="A19" s="144" t="s">
        <v>180</v>
      </c>
      <c r="B19" s="267">
        <v>0</v>
      </c>
      <c r="C19" s="268">
        <v>0</v>
      </c>
      <c r="D19" s="268">
        <v>0</v>
      </c>
      <c r="E19" s="268">
        <v>0</v>
      </c>
      <c r="F19" s="268">
        <v>0</v>
      </c>
      <c r="G19" s="269">
        <v>10</v>
      </c>
      <c r="H19" s="205"/>
      <c r="I19" s="206"/>
      <c r="J19" s="196"/>
      <c r="K19" s="205"/>
      <c r="L19" s="205"/>
      <c r="M19" s="196"/>
      <c r="N19" s="207">
        <f t="shared" si="0"/>
        <v>10</v>
      </c>
    </row>
    <row r="20" spans="1:14" ht="15" customHeight="1">
      <c r="A20" s="144" t="s">
        <v>206</v>
      </c>
      <c r="B20" s="267">
        <v>0</v>
      </c>
      <c r="C20" s="268">
        <v>0</v>
      </c>
      <c r="D20" s="268">
        <v>0</v>
      </c>
      <c r="E20" s="268">
        <v>0</v>
      </c>
      <c r="F20" s="268">
        <v>0</v>
      </c>
      <c r="G20" s="269">
        <v>5</v>
      </c>
      <c r="H20" s="205"/>
      <c r="I20" s="206"/>
      <c r="J20" s="196"/>
      <c r="K20" s="205"/>
      <c r="L20" s="205"/>
      <c r="M20" s="196"/>
      <c r="N20" s="207">
        <f t="shared" si="0"/>
        <v>5</v>
      </c>
    </row>
    <row r="21" spans="1:14" ht="15" customHeight="1">
      <c r="A21" s="144" t="s">
        <v>200</v>
      </c>
      <c r="B21" s="267">
        <v>0</v>
      </c>
      <c r="C21" s="268">
        <v>0</v>
      </c>
      <c r="D21" s="268">
        <v>0</v>
      </c>
      <c r="E21" s="268">
        <v>0</v>
      </c>
      <c r="F21" s="268">
        <v>0</v>
      </c>
      <c r="G21" s="269">
        <v>0</v>
      </c>
      <c r="H21" s="205"/>
      <c r="I21" s="206"/>
      <c r="J21" s="196"/>
      <c r="K21" s="205"/>
      <c r="L21" s="205"/>
      <c r="M21" s="196"/>
      <c r="N21" s="207">
        <f t="shared" si="0"/>
        <v>0</v>
      </c>
    </row>
    <row r="22" spans="1:14" ht="15" customHeight="1">
      <c r="A22" s="144" t="s">
        <v>201</v>
      </c>
      <c r="B22" s="267">
        <v>31</v>
      </c>
      <c r="C22" s="268">
        <v>0</v>
      </c>
      <c r="D22" s="268">
        <v>0</v>
      </c>
      <c r="E22" s="268">
        <v>0</v>
      </c>
      <c r="F22" s="268">
        <v>6</v>
      </c>
      <c r="G22" s="269">
        <v>0</v>
      </c>
      <c r="H22" s="205"/>
      <c r="I22" s="206"/>
      <c r="J22" s="196"/>
      <c r="K22" s="205"/>
      <c r="L22" s="205"/>
      <c r="M22" s="196"/>
      <c r="N22" s="207">
        <f t="shared" si="0"/>
        <v>37</v>
      </c>
    </row>
    <row r="23" spans="1:14" ht="15" customHeight="1">
      <c r="A23" s="144" t="s">
        <v>202</v>
      </c>
      <c r="B23" s="267">
        <v>0</v>
      </c>
      <c r="C23" s="268">
        <v>14</v>
      </c>
      <c r="D23" s="268">
        <v>22</v>
      </c>
      <c r="E23" s="268">
        <v>16</v>
      </c>
      <c r="F23" s="268">
        <v>17</v>
      </c>
      <c r="G23" s="269">
        <v>17</v>
      </c>
      <c r="H23" s="205"/>
      <c r="I23" s="206"/>
      <c r="J23" s="196"/>
      <c r="K23" s="205"/>
      <c r="L23" s="205"/>
      <c r="M23" s="196"/>
      <c r="N23" s="207">
        <f t="shared" si="0"/>
        <v>86</v>
      </c>
    </row>
    <row r="24" spans="1:14" ht="15" customHeight="1" thickBot="1">
      <c r="A24" s="143" t="s">
        <v>111</v>
      </c>
      <c r="B24" s="270">
        <v>248</v>
      </c>
      <c r="C24" s="271">
        <v>296</v>
      </c>
      <c r="D24" s="271">
        <v>374</v>
      </c>
      <c r="E24" s="271">
        <v>385</v>
      </c>
      <c r="F24" s="271">
        <v>372</v>
      </c>
      <c r="G24" s="272">
        <v>361</v>
      </c>
      <c r="H24" s="208"/>
      <c r="I24" s="209"/>
      <c r="J24" s="197"/>
      <c r="K24" s="205"/>
      <c r="L24" s="205"/>
      <c r="M24" s="196"/>
      <c r="N24" s="207">
        <f>SUM(B24:J24)</f>
        <v>2036</v>
      </c>
    </row>
    <row r="25" spans="1:14" ht="15" customHeight="1">
      <c r="A25" s="144"/>
      <c r="B25" s="204"/>
      <c r="C25" s="205"/>
      <c r="D25" s="205"/>
      <c r="E25" s="205"/>
      <c r="F25" s="205"/>
      <c r="G25" s="196"/>
      <c r="H25" s="205"/>
      <c r="I25" s="210"/>
      <c r="J25" s="196"/>
      <c r="K25" s="201"/>
      <c r="L25" s="201"/>
      <c r="M25" s="194"/>
      <c r="N25" s="203"/>
    </row>
    <row r="26" spans="1:14" s="156" customFormat="1" ht="15" customHeight="1" thickBot="1">
      <c r="A26" s="176" t="s">
        <v>93</v>
      </c>
      <c r="B26" s="211">
        <f aca="true" t="shared" si="1" ref="B26:M26">SUM(B7:B24)</f>
        <v>354</v>
      </c>
      <c r="C26" s="211">
        <f t="shared" si="1"/>
        <v>410</v>
      </c>
      <c r="D26" s="211">
        <f t="shared" si="1"/>
        <v>555</v>
      </c>
      <c r="E26" s="211">
        <f t="shared" si="1"/>
        <v>513</v>
      </c>
      <c r="F26" s="211">
        <f t="shared" si="1"/>
        <v>494</v>
      </c>
      <c r="G26" s="212">
        <f t="shared" si="1"/>
        <v>498</v>
      </c>
      <c r="H26" s="213">
        <f t="shared" si="1"/>
        <v>0</v>
      </c>
      <c r="I26" s="213">
        <f t="shared" si="1"/>
        <v>0</v>
      </c>
      <c r="J26" s="214">
        <f t="shared" si="1"/>
        <v>0</v>
      </c>
      <c r="K26" s="214">
        <f t="shared" si="1"/>
        <v>0</v>
      </c>
      <c r="L26" s="214">
        <f t="shared" si="1"/>
        <v>0</v>
      </c>
      <c r="M26" s="214">
        <f t="shared" si="1"/>
        <v>0</v>
      </c>
      <c r="N26" s="215">
        <f>SUM(N7:N24)</f>
        <v>2824</v>
      </c>
    </row>
    <row r="29" s="156" customFormat="1" ht="15">
      <c r="A29" s="156" t="s">
        <v>222</v>
      </c>
    </row>
    <row r="31" ht="15.75" thickBot="1"/>
    <row r="32" spans="1:3" ht="15">
      <c r="A32" s="145" t="s">
        <v>161</v>
      </c>
      <c r="B32" s="192" t="s">
        <v>84</v>
      </c>
      <c r="C32" s="193" t="s">
        <v>223</v>
      </c>
    </row>
    <row r="33" spans="1:3" ht="15">
      <c r="A33" s="144"/>
      <c r="B33" s="21"/>
      <c r="C33" s="52"/>
    </row>
    <row r="34" spans="1:3" ht="15.75" thickBot="1">
      <c r="A34" s="143"/>
      <c r="B34" s="21"/>
      <c r="C34" s="52"/>
    </row>
    <row r="35" spans="1:3" ht="15" customHeight="1">
      <c r="A35" s="145" t="s">
        <v>195</v>
      </c>
      <c r="B35" s="194">
        <v>198</v>
      </c>
      <c r="C35" s="273">
        <f aca="true" t="shared" si="2" ref="C35:C42">N7</f>
        <v>103</v>
      </c>
    </row>
    <row r="36" spans="1:3" ht="15" customHeight="1">
      <c r="A36" s="144" t="s">
        <v>196</v>
      </c>
      <c r="B36" s="196">
        <v>398</v>
      </c>
      <c r="C36" s="274">
        <f t="shared" si="2"/>
        <v>389</v>
      </c>
    </row>
    <row r="37" spans="1:3" ht="15" customHeight="1">
      <c r="A37" s="144" t="s">
        <v>171</v>
      </c>
      <c r="B37" s="196">
        <v>16</v>
      </c>
      <c r="C37" s="274">
        <f t="shared" si="2"/>
        <v>44</v>
      </c>
    </row>
    <row r="38" spans="1:3" ht="15" customHeight="1">
      <c r="A38" s="144" t="s">
        <v>173</v>
      </c>
      <c r="B38" s="196">
        <v>0</v>
      </c>
      <c r="C38" s="274">
        <f t="shared" si="2"/>
        <v>20</v>
      </c>
    </row>
    <row r="39" spans="1:3" ht="15" customHeight="1">
      <c r="A39" s="144" t="s">
        <v>174</v>
      </c>
      <c r="B39" s="196">
        <v>58</v>
      </c>
      <c r="C39" s="274">
        <f t="shared" si="2"/>
        <v>0</v>
      </c>
    </row>
    <row r="40" spans="1:3" ht="15" customHeight="1">
      <c r="A40" s="144" t="s">
        <v>175</v>
      </c>
      <c r="B40" s="196">
        <v>20</v>
      </c>
      <c r="C40" s="274">
        <f t="shared" si="2"/>
        <v>18</v>
      </c>
    </row>
    <row r="41" spans="1:3" ht="15" customHeight="1">
      <c r="A41" s="144" t="s">
        <v>172</v>
      </c>
      <c r="B41" s="196">
        <v>47</v>
      </c>
      <c r="C41" s="274">
        <f t="shared" si="2"/>
        <v>20</v>
      </c>
    </row>
    <row r="42" spans="1:3" ht="15" customHeight="1">
      <c r="A42" s="144" t="s">
        <v>176</v>
      </c>
      <c r="B42" s="196">
        <v>0</v>
      </c>
      <c r="C42" s="274">
        <f t="shared" si="2"/>
        <v>22</v>
      </c>
    </row>
    <row r="43" spans="1:3" ht="15" customHeight="1">
      <c r="A43" s="144" t="s">
        <v>197</v>
      </c>
      <c r="B43" s="196">
        <v>20</v>
      </c>
      <c r="C43" s="274">
        <f aca="true" t="shared" si="3" ref="C43:C48">SUM(N15)</f>
        <v>24</v>
      </c>
    </row>
    <row r="44" spans="1:3" ht="15" customHeight="1">
      <c r="A44" s="144" t="s">
        <v>178</v>
      </c>
      <c r="B44" s="196">
        <v>0</v>
      </c>
      <c r="C44" s="274">
        <f t="shared" si="3"/>
        <v>10</v>
      </c>
    </row>
    <row r="45" spans="1:3" ht="15" customHeight="1">
      <c r="A45" s="144" t="s">
        <v>198</v>
      </c>
      <c r="B45" s="196">
        <v>0</v>
      </c>
      <c r="C45" s="274">
        <f t="shared" si="3"/>
        <v>0</v>
      </c>
    </row>
    <row r="46" spans="1:3" ht="15" customHeight="1">
      <c r="A46" s="144" t="s">
        <v>199</v>
      </c>
      <c r="B46" s="196">
        <v>5</v>
      </c>
      <c r="C46" s="274">
        <f t="shared" si="3"/>
        <v>0</v>
      </c>
    </row>
    <row r="47" spans="1:3" ht="15" customHeight="1">
      <c r="A47" s="144" t="s">
        <v>180</v>
      </c>
      <c r="B47" s="196">
        <v>0</v>
      </c>
      <c r="C47" s="274">
        <f t="shared" si="3"/>
        <v>10</v>
      </c>
    </row>
    <row r="48" spans="1:3" ht="15" customHeight="1">
      <c r="A48" s="144" t="s">
        <v>206</v>
      </c>
      <c r="B48" s="196">
        <v>9</v>
      </c>
      <c r="C48" s="274">
        <f t="shared" si="3"/>
        <v>5</v>
      </c>
    </row>
    <row r="49" spans="1:3" ht="15" customHeight="1">
      <c r="A49" s="144" t="s">
        <v>200</v>
      </c>
      <c r="B49" s="196">
        <v>10</v>
      </c>
      <c r="C49" s="274">
        <f>N21</f>
        <v>0</v>
      </c>
    </row>
    <row r="50" spans="1:3" ht="15" customHeight="1">
      <c r="A50" s="144" t="s">
        <v>201</v>
      </c>
      <c r="B50" s="196">
        <v>36</v>
      </c>
      <c r="C50" s="274">
        <f>N22</f>
        <v>37</v>
      </c>
    </row>
    <row r="51" spans="1:3" ht="15" customHeight="1">
      <c r="A51" s="144" t="s">
        <v>202</v>
      </c>
      <c r="B51" s="196">
        <v>69</v>
      </c>
      <c r="C51" s="274">
        <f>N23</f>
        <v>86</v>
      </c>
    </row>
    <row r="52" spans="1:3" ht="15" customHeight="1" thickBot="1">
      <c r="A52" s="143" t="s">
        <v>111</v>
      </c>
      <c r="B52" s="197">
        <v>1955</v>
      </c>
      <c r="C52" s="275">
        <f>N24</f>
        <v>2036</v>
      </c>
    </row>
    <row r="53" spans="1:3" ht="15">
      <c r="A53" s="144"/>
      <c r="B53" s="198"/>
      <c r="C53" s="195"/>
    </row>
    <row r="54" spans="1:3" ht="15.75" thickBot="1">
      <c r="A54" s="176" t="s">
        <v>93</v>
      </c>
      <c r="B54" s="199">
        <f>SUM(B35:B53)</f>
        <v>2841</v>
      </c>
      <c r="C54" s="200">
        <f>SUM(C35:C53)</f>
        <v>2824</v>
      </c>
    </row>
  </sheetData>
  <sheetProtection/>
  <mergeCells count="1"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11"/>
  <sheetViews>
    <sheetView zoomScale="75" zoomScaleNormal="75" zoomScalePageLayoutView="0" workbookViewId="0" topLeftCell="A1">
      <selection activeCell="D16" sqref="D16"/>
    </sheetView>
  </sheetViews>
  <sheetFormatPr defaultColWidth="9.140625" defaultRowHeight="15"/>
  <cols>
    <col min="1" max="1" width="2.7109375" style="0" customWidth="1"/>
    <col min="2" max="2" width="12.7109375" style="0" customWidth="1"/>
    <col min="3" max="3" width="10.8515625" style="0" customWidth="1"/>
    <col min="4" max="4" width="11.140625" style="0" customWidth="1"/>
    <col min="5" max="5" width="15.00390625" style="0" customWidth="1"/>
    <col min="6" max="6" width="4.421875" style="0" customWidth="1"/>
    <col min="7" max="7" width="13.57421875" style="0" customWidth="1"/>
    <col min="8" max="8" width="12.57421875" style="0" customWidth="1"/>
    <col min="9" max="9" width="11.57421875" style="0" customWidth="1"/>
    <col min="10" max="10" width="14.421875" style="0" customWidth="1"/>
  </cols>
  <sheetData>
    <row r="1" s="2" customFormat="1" ht="15.75">
      <c r="B1" s="1" t="s">
        <v>231</v>
      </c>
    </row>
    <row r="2" ht="15.75">
      <c r="B2" s="3"/>
    </row>
    <row r="3" ht="15.75" thickBot="1"/>
    <row r="4" spans="2:10" ht="15.75" thickBot="1">
      <c r="B4" s="4" t="s">
        <v>0</v>
      </c>
      <c r="C4" s="4" t="s">
        <v>1</v>
      </c>
      <c r="D4" s="5" t="s">
        <v>2</v>
      </c>
      <c r="E4" s="4" t="s">
        <v>3</v>
      </c>
      <c r="F4" s="6"/>
      <c r="G4" s="4" t="s">
        <v>0</v>
      </c>
      <c r="H4" s="4" t="s">
        <v>1</v>
      </c>
      <c r="I4" s="5" t="s">
        <v>2</v>
      </c>
      <c r="J4" s="4" t="s">
        <v>3</v>
      </c>
    </row>
    <row r="5" spans="2:10" ht="15">
      <c r="B5" s="8" t="s">
        <v>4</v>
      </c>
      <c r="C5" s="9">
        <v>176144</v>
      </c>
      <c r="D5" s="226">
        <v>1848</v>
      </c>
      <c r="E5" s="229">
        <f aca="true" t="shared" si="0" ref="E5:E10">SUM(C5:D5)</f>
        <v>177992</v>
      </c>
      <c r="F5" s="10"/>
      <c r="G5" s="8" t="s">
        <v>4</v>
      </c>
      <c r="H5" s="9">
        <v>182883</v>
      </c>
      <c r="I5" s="226">
        <v>1978</v>
      </c>
      <c r="J5" s="229">
        <f aca="true" t="shared" si="1" ref="J5:J10">SUM(H5:I5)</f>
        <v>184861</v>
      </c>
    </row>
    <row r="6" spans="2:10" ht="15">
      <c r="B6" s="13" t="s">
        <v>5</v>
      </c>
      <c r="C6" s="14">
        <v>153115</v>
      </c>
      <c r="D6" s="227">
        <v>1904</v>
      </c>
      <c r="E6" s="230">
        <f t="shared" si="0"/>
        <v>155019</v>
      </c>
      <c r="F6" s="10"/>
      <c r="G6" s="13" t="s">
        <v>5</v>
      </c>
      <c r="H6" s="14">
        <v>144783</v>
      </c>
      <c r="I6" s="227">
        <v>1822</v>
      </c>
      <c r="J6" s="230">
        <f t="shared" si="1"/>
        <v>146605</v>
      </c>
    </row>
    <row r="7" spans="2:10" ht="15">
      <c r="B7" s="13" t="s">
        <v>6</v>
      </c>
      <c r="C7" s="14">
        <v>124429</v>
      </c>
      <c r="D7" s="227">
        <v>1849</v>
      </c>
      <c r="E7" s="230">
        <f t="shared" si="0"/>
        <v>126278</v>
      </c>
      <c r="F7" s="10"/>
      <c r="G7" s="13" t="s">
        <v>6</v>
      </c>
      <c r="H7" s="14">
        <v>143214</v>
      </c>
      <c r="I7" s="227">
        <v>2079</v>
      </c>
      <c r="J7" s="230">
        <f t="shared" si="1"/>
        <v>145293</v>
      </c>
    </row>
    <row r="8" spans="2:10" ht="15">
      <c r="B8" s="13" t="s">
        <v>7</v>
      </c>
      <c r="C8" s="14">
        <v>104414</v>
      </c>
      <c r="D8" s="227">
        <v>1886</v>
      </c>
      <c r="E8" s="230">
        <f t="shared" si="0"/>
        <v>106300</v>
      </c>
      <c r="F8" s="10"/>
      <c r="G8" s="13" t="s">
        <v>7</v>
      </c>
      <c r="H8" s="14">
        <v>113114</v>
      </c>
      <c r="I8" s="227">
        <v>2126</v>
      </c>
      <c r="J8" s="230">
        <f t="shared" si="1"/>
        <v>115240</v>
      </c>
    </row>
    <row r="9" spans="2:10" ht="15">
      <c r="B9" s="13" t="s">
        <v>8</v>
      </c>
      <c r="C9" s="14">
        <v>90520</v>
      </c>
      <c r="D9" s="227">
        <v>1940</v>
      </c>
      <c r="E9" s="230">
        <f t="shared" si="0"/>
        <v>92460</v>
      </c>
      <c r="F9" s="10"/>
      <c r="G9" s="13" t="s">
        <v>8</v>
      </c>
      <c r="H9" s="14">
        <v>88085</v>
      </c>
      <c r="I9" s="227">
        <v>1741</v>
      </c>
      <c r="J9" s="230">
        <f t="shared" si="1"/>
        <v>89826</v>
      </c>
    </row>
    <row r="10" spans="2:10" ht="15.75" thickBot="1">
      <c r="B10" s="13" t="s">
        <v>9</v>
      </c>
      <c r="C10" s="14">
        <v>71338</v>
      </c>
      <c r="D10" s="227">
        <v>1873</v>
      </c>
      <c r="E10" s="230">
        <f t="shared" si="0"/>
        <v>73211</v>
      </c>
      <c r="F10" s="10"/>
      <c r="G10" s="13" t="s">
        <v>9</v>
      </c>
      <c r="H10" s="14">
        <v>72626</v>
      </c>
      <c r="I10" s="227">
        <v>1990</v>
      </c>
      <c r="J10" s="230">
        <f t="shared" si="1"/>
        <v>74616</v>
      </c>
    </row>
    <row r="11" spans="2:10" ht="15.75" thickBot="1">
      <c r="B11" s="224" t="s">
        <v>13</v>
      </c>
      <c r="C11" s="31">
        <f>SUM(C5:C10)</f>
        <v>719960</v>
      </c>
      <c r="D11" s="228">
        <f>SUM(D5:D10)</f>
        <v>11300</v>
      </c>
      <c r="E11" s="231">
        <f>SUM(E5:E10)</f>
        <v>731260</v>
      </c>
      <c r="F11" s="16"/>
      <c r="G11" s="224" t="s">
        <v>232</v>
      </c>
      <c r="H11" s="31">
        <f>SUM(H5:H10)</f>
        <v>744705</v>
      </c>
      <c r="I11" s="228">
        <f>SUM(I5:I10)</f>
        <v>11736</v>
      </c>
      <c r="J11" s="231">
        <f>SUM(J5:J10)</f>
        <v>756441</v>
      </c>
    </row>
    <row r="12" spans="3:6" ht="15">
      <c r="C12" s="12"/>
      <c r="D12" s="12"/>
      <c r="F12" s="15"/>
    </row>
    <row r="13" spans="3:6" ht="15">
      <c r="C13" s="12"/>
      <c r="D13" s="12"/>
      <c r="F13" s="15"/>
    </row>
    <row r="14" spans="3:6" ht="15">
      <c r="C14" s="12"/>
      <c r="D14" s="12"/>
      <c r="F14" s="15"/>
    </row>
    <row r="15" spans="3:6" ht="15">
      <c r="C15" s="12"/>
      <c r="D15" s="12"/>
      <c r="F15" s="15"/>
    </row>
    <row r="16" spans="3:6" ht="15">
      <c r="C16" s="12"/>
      <c r="D16" s="12"/>
      <c r="F16" s="15"/>
    </row>
    <row r="17" spans="3:6" ht="15">
      <c r="C17" s="12"/>
      <c r="D17" s="12"/>
      <c r="F17" s="15"/>
    </row>
    <row r="19" spans="2:6" ht="15">
      <c r="B19" s="17" t="s">
        <v>12</v>
      </c>
      <c r="C19" s="17"/>
      <c r="D19" s="17"/>
      <c r="E19" s="17"/>
      <c r="F19" s="17"/>
    </row>
    <row r="20" ht="15.75" thickBot="1"/>
    <row r="21" spans="2:6" ht="15.75" thickBot="1">
      <c r="B21" s="18" t="s">
        <v>10</v>
      </c>
      <c r="C21" s="19" t="s">
        <v>1</v>
      </c>
      <c r="D21" s="20" t="s">
        <v>2</v>
      </c>
      <c r="E21" s="4" t="s">
        <v>11</v>
      </c>
      <c r="F21" s="7"/>
    </row>
    <row r="22" spans="2:6" ht="15">
      <c r="B22" s="37">
        <v>2001</v>
      </c>
      <c r="C22" s="219">
        <v>1051928</v>
      </c>
      <c r="D22" s="220">
        <v>17229</v>
      </c>
      <c r="E22" s="232">
        <f aca="true" t="shared" si="2" ref="E22:E30">SUM(C22:D22)</f>
        <v>1069157</v>
      </c>
      <c r="F22" s="11"/>
    </row>
    <row r="23" spans="2:6" ht="15">
      <c r="B23" s="21">
        <v>2002</v>
      </c>
      <c r="C23" s="22">
        <v>989190</v>
      </c>
      <c r="D23" s="23">
        <v>14644</v>
      </c>
      <c r="E23" s="233">
        <f t="shared" si="2"/>
        <v>1003834</v>
      </c>
      <c r="F23" s="11"/>
    </row>
    <row r="24" spans="2:6" ht="15">
      <c r="B24" s="21">
        <v>2003</v>
      </c>
      <c r="C24" s="22">
        <v>1007477</v>
      </c>
      <c r="D24" s="23">
        <v>15747</v>
      </c>
      <c r="E24" s="233">
        <f t="shared" si="2"/>
        <v>1023224</v>
      </c>
      <c r="F24" s="11"/>
    </row>
    <row r="25" spans="2:6" ht="15">
      <c r="B25" s="24">
        <v>2004</v>
      </c>
      <c r="C25" s="22">
        <v>942763</v>
      </c>
      <c r="D25" s="23">
        <v>11050</v>
      </c>
      <c r="E25" s="233">
        <f t="shared" si="2"/>
        <v>953813</v>
      </c>
      <c r="F25" s="11"/>
    </row>
    <row r="26" spans="2:6" ht="15">
      <c r="B26" s="21">
        <v>2005</v>
      </c>
      <c r="C26" s="22">
        <v>925339</v>
      </c>
      <c r="D26" s="23">
        <v>11383</v>
      </c>
      <c r="E26" s="233">
        <f t="shared" si="2"/>
        <v>936722</v>
      </c>
      <c r="F26" s="11"/>
    </row>
    <row r="27" spans="2:6" ht="15">
      <c r="B27" s="24">
        <v>2006</v>
      </c>
      <c r="C27" s="22">
        <v>921685</v>
      </c>
      <c r="D27" s="23">
        <v>11417</v>
      </c>
      <c r="E27" s="233">
        <f t="shared" si="2"/>
        <v>933102</v>
      </c>
      <c r="F27" s="25"/>
    </row>
    <row r="28" spans="2:5" ht="15">
      <c r="B28" s="21">
        <v>2007</v>
      </c>
      <c r="C28" s="26">
        <v>987916</v>
      </c>
      <c r="D28" s="27">
        <v>11404</v>
      </c>
      <c r="E28" s="233">
        <f t="shared" si="2"/>
        <v>999320</v>
      </c>
    </row>
    <row r="29" spans="2:5" ht="15">
      <c r="B29" s="21">
        <v>2008</v>
      </c>
      <c r="C29" s="26">
        <v>888080</v>
      </c>
      <c r="D29" s="27">
        <v>11356</v>
      </c>
      <c r="E29" s="233">
        <f t="shared" si="2"/>
        <v>899436</v>
      </c>
    </row>
    <row r="30" spans="2:5" ht="15">
      <c r="B30" s="21">
        <v>2009</v>
      </c>
      <c r="C30" s="26">
        <v>911149</v>
      </c>
      <c r="D30" s="27">
        <v>11362</v>
      </c>
      <c r="E30" s="234">
        <f t="shared" si="2"/>
        <v>922511</v>
      </c>
    </row>
    <row r="31" spans="2:5" ht="15">
      <c r="B31" s="221">
        <v>2010</v>
      </c>
      <c r="C31" s="27">
        <v>719960</v>
      </c>
      <c r="D31" s="27">
        <v>11300</v>
      </c>
      <c r="E31" s="234">
        <f>SUM(C31:D31)</f>
        <v>731260</v>
      </c>
    </row>
    <row r="32" spans="2:5" ht="15.75" thickBot="1">
      <c r="B32" s="30">
        <v>2011</v>
      </c>
      <c r="C32" s="32">
        <v>744705</v>
      </c>
      <c r="D32" s="180">
        <v>11736</v>
      </c>
      <c r="E32" s="235">
        <v>756441</v>
      </c>
    </row>
    <row r="33" ht="15">
      <c r="B33" s="28"/>
    </row>
    <row r="34" ht="15">
      <c r="B34" s="28"/>
    </row>
    <row r="35" ht="15">
      <c r="B35" s="28"/>
    </row>
    <row r="36" ht="15">
      <c r="B36" s="28"/>
    </row>
    <row r="37" ht="15">
      <c r="B37" s="28"/>
    </row>
    <row r="38" ht="15">
      <c r="B38" s="28"/>
    </row>
    <row r="39" ht="15">
      <c r="B39" s="28"/>
    </row>
    <row r="40" ht="15">
      <c r="B40" s="28"/>
    </row>
    <row r="41" ht="15">
      <c r="B41" s="28"/>
    </row>
    <row r="42" ht="15">
      <c r="B42" s="28"/>
    </row>
    <row r="43" ht="15">
      <c r="B43" s="28"/>
    </row>
    <row r="44" ht="15">
      <c r="B44" s="28"/>
    </row>
    <row r="45" ht="15">
      <c r="B45" s="28"/>
    </row>
    <row r="46" ht="15">
      <c r="B46" s="28"/>
    </row>
    <row r="47" ht="15">
      <c r="B47" s="28"/>
    </row>
    <row r="48" ht="15">
      <c r="B48" s="28"/>
    </row>
    <row r="49" ht="15">
      <c r="B49" s="28"/>
    </row>
    <row r="50" ht="15">
      <c r="B50" s="28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</sheetData>
  <sheetProtection/>
  <printOptions/>
  <pageMargins left="0.33" right="0.1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0.8515625" style="0" customWidth="1"/>
    <col min="2" max="2" width="13.7109375" style="0" customWidth="1"/>
    <col min="3" max="3" width="13.8515625" style="0" customWidth="1"/>
    <col min="4" max="4" width="12.57421875" style="0" customWidth="1"/>
  </cols>
  <sheetData>
    <row r="1" spans="1:4" ht="22.5" customHeight="1">
      <c r="A1" s="313" t="s">
        <v>246</v>
      </c>
      <c r="B1" s="313"/>
      <c r="C1" s="313"/>
      <c r="D1" s="313"/>
    </row>
    <row r="2" ht="15.75" thickBot="1"/>
    <row r="3" spans="1:4" ht="15.75" thickBot="1">
      <c r="A3" s="296" t="s">
        <v>247</v>
      </c>
      <c r="B3" s="292">
        <v>2011</v>
      </c>
      <c r="C3" s="286">
        <v>2010</v>
      </c>
      <c r="D3" s="287" t="s">
        <v>83</v>
      </c>
    </row>
    <row r="4" spans="1:4" ht="15.75" thickTop="1">
      <c r="A4" s="297" t="s">
        <v>248</v>
      </c>
      <c r="B4" s="293"/>
      <c r="C4" s="284"/>
      <c r="D4" s="288"/>
    </row>
    <row r="5" spans="1:4" ht="15">
      <c r="A5" s="298" t="s">
        <v>249</v>
      </c>
      <c r="B5" s="294"/>
      <c r="C5" s="283"/>
      <c r="D5" s="289"/>
    </row>
    <row r="6" spans="1:4" ht="15">
      <c r="A6" s="298" t="s">
        <v>250</v>
      </c>
      <c r="B6" s="294"/>
      <c r="C6" s="283"/>
      <c r="D6" s="289"/>
    </row>
    <row r="7" spans="1:4" ht="15.75" thickBot="1">
      <c r="A7" s="299" t="s">
        <v>251</v>
      </c>
      <c r="B7" s="295"/>
      <c r="C7" s="285"/>
      <c r="D7" s="290"/>
    </row>
    <row r="8" spans="1:4" ht="16.5" thickBot="1" thickTop="1">
      <c r="A8" s="300" t="s">
        <v>83</v>
      </c>
      <c r="B8" s="190"/>
      <c r="C8" s="47"/>
      <c r="D8" s="29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UNIPA</cp:lastModifiedBy>
  <cp:lastPrinted>2011-09-06T09:30:47Z</cp:lastPrinted>
  <dcterms:created xsi:type="dcterms:W3CDTF">2010-07-08T12:43:43Z</dcterms:created>
  <dcterms:modified xsi:type="dcterms:W3CDTF">2011-09-21T11:38:24Z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